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77249-1.1 - Etapa 1 v km..." sheetId="2" r:id="rId2"/>
    <sheet name="177249-1.2 - Etapa 1 v km..." sheetId="3" r:id="rId3"/>
    <sheet name="177249-1.3 - Etapa 1 v km..." sheetId="4" r:id="rId4"/>
    <sheet name="177249-5 - Vedlejší a ost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'177249-1.1 - Etapa 1 v km...'!$C$122:$K$151</definedName>
    <definedName name="_xlnm.Print_Area" localSheetId="1">'177249-1.1 - Etapa 1 v km...'!$C$4:$J$76,'177249-1.1 - Etapa 1 v km...'!$C$82:$J$104,'177249-1.1 - Etapa 1 v km...'!$C$110:$J$151</definedName>
    <definedName name="_xlnm.Print_Titles" localSheetId="1">'177249-1.1 - Etapa 1 v km...'!$122:$122</definedName>
    <definedName name="_xlnm._FilterDatabase" localSheetId="2" hidden="1">'177249-1.2 - Etapa 1 v km...'!$C$118:$K$177</definedName>
    <definedName name="_xlnm.Print_Area" localSheetId="2">'177249-1.2 - Etapa 1 v km...'!$C$4:$J$76,'177249-1.2 - Etapa 1 v km...'!$C$82:$J$100,'177249-1.2 - Etapa 1 v km...'!$C$106:$J$177</definedName>
    <definedName name="_xlnm.Print_Titles" localSheetId="2">'177249-1.2 - Etapa 1 v km...'!$118:$118</definedName>
    <definedName name="_xlnm._FilterDatabase" localSheetId="3" hidden="1">'177249-1.3 - Etapa 1 v km...'!$C$118:$K$152</definedName>
    <definedName name="_xlnm.Print_Area" localSheetId="3">'177249-1.3 - Etapa 1 v km...'!$C$4:$J$76,'177249-1.3 - Etapa 1 v km...'!$C$82:$J$100,'177249-1.3 - Etapa 1 v km...'!$C$106:$J$152</definedName>
    <definedName name="_xlnm.Print_Titles" localSheetId="3">'177249-1.3 - Etapa 1 v km...'!$118:$118</definedName>
    <definedName name="_xlnm._FilterDatabase" localSheetId="4" hidden="1">'177249-5 - Vedlejší a ost...'!$C$120:$K$142</definedName>
    <definedName name="_xlnm.Print_Area" localSheetId="4">'177249-5 - Vedlejší a ost...'!$C$4:$J$76,'177249-5 - Vedlejší a ost...'!$C$82:$J$102,'177249-5 - Vedlejší a ost...'!$C$108:$J$142</definedName>
    <definedName name="_xlnm.Print_Titles" localSheetId="4">'177249-5 - Vedlejší a ost...'!$120:$120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T123"/>
  <c r="T122"/>
  <c r="R124"/>
  <c r="R123"/>
  <c r="R122"/>
  <c r="P124"/>
  <c r="P123"/>
  <c r="P122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4" r="J37"/>
  <c r="J36"/>
  <c i="1" r="AY97"/>
  <c i="4" r="J35"/>
  <c i="1" r="AX97"/>
  <c i="4"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3" r="J37"/>
  <c r="J36"/>
  <c i="1" r="AY96"/>
  <c i="3" r="J35"/>
  <c i="1" r="AX96"/>
  <c i="3" r="BI176"/>
  <c r="BH176"/>
  <c r="BG176"/>
  <c r="BF176"/>
  <c r="T176"/>
  <c r="R176"/>
  <c r="P176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2" r="J37"/>
  <c r="J36"/>
  <c i="1" r="AY95"/>
  <c i="2" r="J35"/>
  <c i="1" r="AX95"/>
  <c i="2" r="BI149"/>
  <c r="BH149"/>
  <c r="BG149"/>
  <c r="BF149"/>
  <c r="T149"/>
  <c r="T148"/>
  <c r="T147"/>
  <c r="R149"/>
  <c r="R148"/>
  <c r="R147"/>
  <c r="P149"/>
  <c r="P148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1" r="L90"/>
  <c r="AM90"/>
  <c r="AM89"/>
  <c r="L89"/>
  <c r="AM87"/>
  <c r="L87"/>
  <c r="L85"/>
  <c r="L84"/>
  <c i="2" r="BK149"/>
  <c r="BK144"/>
  <c r="J138"/>
  <c r="BK132"/>
  <c r="J128"/>
  <c r="BK145"/>
  <c r="J141"/>
  <c r="BK138"/>
  <c r="J130"/>
  <c r="J126"/>
  <c i="3" r="J176"/>
  <c r="BK175"/>
  <c r="J169"/>
  <c r="J165"/>
  <c r="BK160"/>
  <c r="BK157"/>
  <c r="BK153"/>
  <c r="BK147"/>
  <c r="J136"/>
  <c r="J132"/>
  <c r="J131"/>
  <c r="BK128"/>
  <c r="J126"/>
  <c r="BK124"/>
  <c r="BK122"/>
  <c r="J175"/>
  <c r="J167"/>
  <c r="BK163"/>
  <c r="J157"/>
  <c r="J153"/>
  <c r="J147"/>
  <c r="BK139"/>
  <c r="J134"/>
  <c r="BK131"/>
  <c r="J128"/>
  <c r="BK126"/>
  <c r="J124"/>
  <c r="J122"/>
  <c i="4" r="J150"/>
  <c r="BK145"/>
  <c r="BK142"/>
  <c r="BK141"/>
  <c r="J138"/>
  <c r="J132"/>
  <c r="J126"/>
  <c r="J124"/>
  <c r="BK151"/>
  <c r="J147"/>
  <c r="J142"/>
  <c r="J140"/>
  <c r="BK135"/>
  <c r="J130"/>
  <c r="BK126"/>
  <c r="BK121"/>
  <c i="5" r="J142"/>
  <c r="BK138"/>
  <c r="J135"/>
  <c r="J132"/>
  <c r="BK129"/>
  <c r="J126"/>
  <c r="BK142"/>
  <c r="J138"/>
  <c r="BK135"/>
  <c r="BK132"/>
  <c r="J129"/>
  <c r="BK126"/>
  <c i="2" r="J145"/>
  <c r="BK141"/>
  <c r="J135"/>
  <c r="BK130"/>
  <c r="BK126"/>
  <c r="J149"/>
  <c r="J144"/>
  <c r="BK135"/>
  <c r="J132"/>
  <c r="BK128"/>
  <c i="1" r="AS94"/>
  <c i="3" r="BK167"/>
  <c r="J163"/>
  <c r="BK155"/>
  <c r="J149"/>
  <c r="BK143"/>
  <c r="J139"/>
  <c r="BK134"/>
  <c r="J130"/>
  <c r="J129"/>
  <c r="J127"/>
  <c r="J125"/>
  <c r="J123"/>
  <c r="BK176"/>
  <c r="BK169"/>
  <c r="BK165"/>
  <c r="J160"/>
  <c r="J155"/>
  <c r="BK149"/>
  <c r="J143"/>
  <c r="BK136"/>
  <c r="BK132"/>
  <c r="BK130"/>
  <c r="BK129"/>
  <c r="BK127"/>
  <c r="BK125"/>
  <c r="BK123"/>
  <c i="4" r="J151"/>
  <c r="BK147"/>
  <c r="BK143"/>
  <c r="BK140"/>
  <c r="J135"/>
  <c r="BK130"/>
  <c r="J128"/>
  <c r="J121"/>
  <c r="BK150"/>
  <c r="J145"/>
  <c r="J143"/>
  <c r="J141"/>
  <c r="BK138"/>
  <c r="BK132"/>
  <c r="BK128"/>
  <c r="BK124"/>
  <c i="5" r="J141"/>
  <c r="J137"/>
  <c r="BK134"/>
  <c r="BK130"/>
  <c r="BK128"/>
  <c r="J124"/>
  <c r="BK141"/>
  <c r="BK137"/>
  <c r="J134"/>
  <c r="J130"/>
  <c r="J128"/>
  <c r="BK124"/>
  <c i="2" l="1" r="BK125"/>
  <c r="J125"/>
  <c r="J98"/>
  <c r="R125"/>
  <c r="BK134"/>
  <c r="J134"/>
  <c r="J99"/>
  <c r="R134"/>
  <c r="P143"/>
  <c r="T143"/>
  <c i="3" r="P121"/>
  <c r="R121"/>
  <c r="BK174"/>
  <c r="J174"/>
  <c r="J99"/>
  <c r="T174"/>
  <c i="4" r="BK120"/>
  <c r="J120"/>
  <c r="J97"/>
  <c r="T120"/>
  <c r="P137"/>
  <c r="R137"/>
  <c r="BK149"/>
  <c r="J149"/>
  <c r="J99"/>
  <c r="R149"/>
  <c i="5" r="P125"/>
  <c r="T125"/>
  <c r="P140"/>
  <c r="P131"/>
  <c r="R140"/>
  <c r="R131"/>
  <c i="2" r="P125"/>
  <c r="T125"/>
  <c r="P134"/>
  <c r="T134"/>
  <c r="BK143"/>
  <c r="J143"/>
  <c r="J101"/>
  <c r="R143"/>
  <c i="3" r="BK121"/>
  <c r="J121"/>
  <c r="J98"/>
  <c r="T121"/>
  <c r="T120"/>
  <c r="T119"/>
  <c r="P174"/>
  <c r="R174"/>
  <c i="4" r="P120"/>
  <c r="R120"/>
  <c r="R119"/>
  <c r="BK137"/>
  <c r="J137"/>
  <c r="J98"/>
  <c r="T137"/>
  <c r="P149"/>
  <c r="T149"/>
  <c i="5" r="BK125"/>
  <c r="J125"/>
  <c r="J99"/>
  <c r="R125"/>
  <c r="R121"/>
  <c r="BK140"/>
  <c r="J140"/>
  <c r="J101"/>
  <c r="T140"/>
  <c r="T131"/>
  <c i="2" r="BK140"/>
  <c r="J140"/>
  <c r="J100"/>
  <c r="BK148"/>
  <c r="J148"/>
  <c r="J103"/>
  <c i="5" r="BK123"/>
  <c r="BK122"/>
  <c r="BK131"/>
  <c r="J131"/>
  <c r="J100"/>
  <c r="J89"/>
  <c r="F92"/>
  <c r="E111"/>
  <c r="BE126"/>
  <c r="BE128"/>
  <c r="BE134"/>
  <c r="BE124"/>
  <c r="BE129"/>
  <c r="BE130"/>
  <c r="BE132"/>
  <c r="BE135"/>
  <c r="BE137"/>
  <c r="BE138"/>
  <c r="BE141"/>
  <c r="BE142"/>
  <c i="4" r="E85"/>
  <c r="F92"/>
  <c r="BE121"/>
  <c r="BE124"/>
  <c r="BE126"/>
  <c r="BE132"/>
  <c r="BE147"/>
  <c r="BE150"/>
  <c r="BE151"/>
  <c r="J89"/>
  <c r="BE128"/>
  <c r="BE130"/>
  <c r="BE135"/>
  <c r="BE138"/>
  <c r="BE140"/>
  <c r="BE141"/>
  <c r="BE142"/>
  <c r="BE143"/>
  <c r="BE145"/>
  <c i="3" r="E85"/>
  <c r="F116"/>
  <c r="BE122"/>
  <c r="BE124"/>
  <c r="BE125"/>
  <c r="BE126"/>
  <c r="BE127"/>
  <c r="BE128"/>
  <c r="BE129"/>
  <c r="BE130"/>
  <c r="BE131"/>
  <c r="BE136"/>
  <c r="BE149"/>
  <c r="BE160"/>
  <c r="BE165"/>
  <c r="BE169"/>
  <c r="BE175"/>
  <c r="BE176"/>
  <c r="J89"/>
  <c r="BE123"/>
  <c r="BE132"/>
  <c r="BE134"/>
  <c r="BE139"/>
  <c r="BE143"/>
  <c r="BE147"/>
  <c r="BE153"/>
  <c r="BE155"/>
  <c r="BE157"/>
  <c r="BE163"/>
  <c r="BE167"/>
  <c i="2" r="J89"/>
  <c r="F92"/>
  <c r="E113"/>
  <c r="BE128"/>
  <c r="BE130"/>
  <c r="BE132"/>
  <c r="BE135"/>
  <c r="BE138"/>
  <c r="BE145"/>
  <c r="BE126"/>
  <c r="BE141"/>
  <c r="BE144"/>
  <c r="BE149"/>
  <c r="F35"/>
  <c i="1" r="BB95"/>
  <c i="2" r="F36"/>
  <c i="1" r="BC95"/>
  <c i="3" r="J34"/>
  <c i="1" r="AW96"/>
  <c i="3" r="F37"/>
  <c i="1" r="BD96"/>
  <c i="4" r="F35"/>
  <c i="1" r="BB97"/>
  <c i="4" r="F37"/>
  <c i="1" r="BD97"/>
  <c i="5" r="F35"/>
  <c i="1" r="BB98"/>
  <c i="5" r="F34"/>
  <c i="1" r="BA98"/>
  <c i="5" r="F37"/>
  <c i="1" r="BD98"/>
  <c i="2" r="J34"/>
  <c i="1" r="AW95"/>
  <c i="2" r="F34"/>
  <c i="1" r="BA95"/>
  <c i="2" r="F37"/>
  <c i="1" r="BD95"/>
  <c i="3" r="F35"/>
  <c i="1" r="BB96"/>
  <c i="3" r="F34"/>
  <c i="1" r="BA96"/>
  <c i="3" r="F36"/>
  <c i="1" r="BC96"/>
  <c i="4" r="F34"/>
  <c i="1" r="BA97"/>
  <c i="4" r="F36"/>
  <c i="1" r="BC97"/>
  <c i="4" r="J34"/>
  <c i="1" r="AW97"/>
  <c i="5" r="F36"/>
  <c i="1" r="BC98"/>
  <c i="5" r="J34"/>
  <c i="1" r="AW98"/>
  <c i="5" l="1" r="T121"/>
  <c r="P121"/>
  <c i="1" r="AU98"/>
  <c i="4" r="P119"/>
  <c i="1" r="AU97"/>
  <c i="2" r="P124"/>
  <c r="P123"/>
  <c i="1" r="AU95"/>
  <c i="4" r="T119"/>
  <c i="3" r="R120"/>
  <c r="R119"/>
  <c i="5" r="BK121"/>
  <c r="J121"/>
  <c r="J96"/>
  <c i="2" r="T124"/>
  <c r="T123"/>
  <c i="3" r="P120"/>
  <c r="P119"/>
  <c i="1" r="AU96"/>
  <c i="2" r="R124"/>
  <c r="R123"/>
  <c r="BK124"/>
  <c r="J124"/>
  <c r="J97"/>
  <c r="BK147"/>
  <c r="J147"/>
  <c r="J102"/>
  <c i="3" r="BK120"/>
  <c r="J120"/>
  <c r="J97"/>
  <c i="5" r="J122"/>
  <c r="J97"/>
  <c r="J123"/>
  <c r="J98"/>
  <c i="4" r="BK119"/>
  <c r="J119"/>
  <c r="J96"/>
  <c i="2" r="J33"/>
  <c i="1" r="AV95"/>
  <c r="AT95"/>
  <c i="3" r="J33"/>
  <c i="1" r="AV96"/>
  <c r="AT96"/>
  <c i="4" r="J33"/>
  <c i="1" r="AV97"/>
  <c r="AT97"/>
  <c r="BD94"/>
  <c r="W33"/>
  <c r="BB94"/>
  <c r="W31"/>
  <c r="BA94"/>
  <c r="W30"/>
  <c i="2" r="F33"/>
  <c i="1" r="AZ95"/>
  <c i="3" r="F33"/>
  <c i="1" r="AZ96"/>
  <c i="4" r="F33"/>
  <c i="1" r="AZ97"/>
  <c i="5" r="J33"/>
  <c i="1" r="AV98"/>
  <c r="AT98"/>
  <c i="5" r="F33"/>
  <c i="1" r="AZ98"/>
  <c r="BC94"/>
  <c r="AY94"/>
  <c i="2" l="1" r="BK123"/>
  <c r="J123"/>
  <c r="J96"/>
  <c i="3" r="BK119"/>
  <c r="J119"/>
  <c r="J96"/>
  <c i="1" r="AU94"/>
  <c r="AX94"/>
  <c r="AW94"/>
  <c r="AK30"/>
  <c i="5" r="J30"/>
  <c i="1" r="AG98"/>
  <c i="4" r="J30"/>
  <c i="1" r="AG97"/>
  <c r="AZ94"/>
  <c r="W29"/>
  <c r="W32"/>
  <c i="4" l="1" r="J39"/>
  <c i="5" r="J39"/>
  <c i="1" r="AN97"/>
  <c r="AN98"/>
  <c r="AV94"/>
  <c r="AK29"/>
  <c i="2" r="J30"/>
  <c i="1" r="AG95"/>
  <c i="3" r="J30"/>
  <c i="1" r="AG96"/>
  <c i="3" l="1" r="J39"/>
  <c i="2" r="J39"/>
  <c i="1" r="AN95"/>
  <c r="AN96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<sst xmlns="http://schemas.openxmlformats.org/spreadsheetml/2006/main">
  <si>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</si>
  <si>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</si>
  <si>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</si>
  <si>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</si>
  <si>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</si>
  <si>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{b6d0ffea-3d98-426f-903f-3bc7b5bdd3f6}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</si>
  <si>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</si>
  <si>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</si>
  <si>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</si>
  <si>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</si>
  <si>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</si>
  <si>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</si>
  <si>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</si>
  <si>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</si>
  <si>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177249(1)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</si>
  <si>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</si>
  <si>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</si>
  <si>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 - Bohuslavice,Vitošov, dosypání hráze</t>
  </si>
  <si>
    <t>KSO:</t>
  </si>
  <si>
    <t>CC-CZ:</t>
  </si>
  <si>
    <t>Místo:</t>
  </si>
  <si>
    <t>Bohuslavice, Hrabová</t>
  </si>
  <si>
    <t>Datum:</t>
  </si>
  <si>
    <t>26. 12. 2017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</si>
  <si>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</si>
  <si>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</si>
  <si>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</si>
  <si>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</si>
  <si>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</si>
  <si>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</si>
  <si>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</si>
  <si>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</si>
  <si>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</si>
  <si>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</si>
  <si>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</si>
  <si>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</si>
  <si>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</si>
  <si>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1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</si>
  <si>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</si>
  <si>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</si>
  <si>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</si>
  <si>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</si>
  <si>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</si>
  <si>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</si>
  <si>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</si>
  <si>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</si>
  <si>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</si>
  <si>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</si>
  <si>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</si>
  <si>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</si>
  <si>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</si>
  <si>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</si>
  <si>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</si>
  <si>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</si>
  <si>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</si>
  <si>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</si>
  <si>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</si>
  <si>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</si>
  <si>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</si>
  <si>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</si>
  <si>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</si>
  <si>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</si>
  <si>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</si>
  <si>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</si>
  <si>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</si>
  <si>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</si>
  <si>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</si>
  <si>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</si>
  <si>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</si>
  <si>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</si>
  <si>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</si>
  <si>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</si>
  <si>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</si>
  <si>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</si>
  <si>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</si>
  <si>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</si>
  <si>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</si>
  <si>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</si>
  <si>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</si>
  <si>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</si>
  <si>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</si>
  <si>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</si>
  <si>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</si>
  <si>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</si>
  <si>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</si>
  <si>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</si>
  <si>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</si>
  <si>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177249-1.1</t>
  </si>
  <si>
    <t>Etapa 1 v km 0,000 - 0,900 SO 01.1 Úprava koruny hráze</t>
  </si>
  <si>
    <t>STA</t>
  </si>
  <si>
    <t>{27f6b50e-475c-4cdd-89ee-b7c75228f824}</t>
  </si>
  <si>
    <t>2</t>
  </si>
  <si>
    <t>177249-1.2</t>
  </si>
  <si>
    <t>Etapa 1 v km 0,000 - 0,900 SO 01.2 Dosypání hráze</t>
  </si>
  <si>
    <t>{25bd9e93-0e75-4761-9403-77b48fc63c59}</t>
  </si>
  <si>
    <t>177249-1.3</t>
  </si>
  <si>
    <t>Etapa 1 v km 0,000 - 0,900 SO 01.3 Patní drén</t>
  </si>
  <si>
    <t>{1cea5560-3a68-4daf-a4c4-449390b8c942}</t>
  </si>
  <si>
    <t>177249-5</t>
  </si>
  <si>
    <t>Vedlejší a ostatní náklady</t>
  </si>
  <si>
    <t>{236da83e-6c25-49f3-b3a2-daa8aa438687}</t>
  </si>
  <si>
    <t>KRYCÍ LIST SOUPISU PRACÍ</t>
  </si>
  <si>
    <t>Objekt:</t>
  </si>
  <si>
    <t>177249-1.1 - Etapa 1 v km 0,000 - 0,900 SO 01.1 Úprava koruny hráze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</si>
  <si>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</si>
  <si>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</si>
  <si>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</si>
  <si>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</si>
  <si>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</si>
  <si>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 Práce a dodávky HSV</t>
  </si>
  <si>
    <t xml:space="preserve">    1 -  Zemní práce</t>
  </si>
  <si>
    <t xml:space="preserve">    5 -  Komunikace pozemní</t>
  </si>
  <si>
    <t xml:space="preserve">    9 -  Ostatní konstrukce a práce, bourání</t>
  </si>
  <si>
    <t xml:space="preserve">    998 -  Přesun hmot</t>
  </si>
  <si>
    <t xml:space="preserve">PSV -  Práce a dodávky PSV</t>
  </si>
  <si>
    <t xml:space="preserve">    767 - 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</si>
  <si>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</si>
  <si>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</si>
  <si>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</si>
  <si>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</si>
  <si>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</si>
  <si>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</si>
  <si>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</si>
  <si>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</si>
  <si>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</si>
  <si>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</si>
  <si>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</si>
  <si>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</si>
  <si>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</si>
  <si>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</si>
  <si>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</si>
  <si>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</si>
  <si>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</si>
  <si>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</si>
  <si>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181951112</t>
  </si>
  <si>
    <t>Úprava pláně vyrovnáním výškových rozdílů strojně v hornině třídy těžitelnosti I, skupiny 1 až 3 se zhutněním</t>
  </si>
  <si>
    <t>m2</t>
  </si>
  <si>
    <t>4</t>
  </si>
  <si>
    <t>409811567</t>
  </si>
  <si>
    <t>VV</t>
  </si>
  <si>
    <t>4,3*900</t>
  </si>
  <si>
    <t>181151331</t>
  </si>
  <si>
    <t>Plošná úprava terénu přes 500 m2 zemina tř 1 až 4 nerovnosti do 200 mm v rovinně a svahu do 1:5</t>
  </si>
  <si>
    <t>119775985</t>
  </si>
  <si>
    <t>(3,62+4,05)*900 "úprava terénu před ohumusováním a osetím"</t>
  </si>
  <si>
    <t>3</t>
  </si>
  <si>
    <t>181451123</t>
  </si>
  <si>
    <t>Založení trávníku na půdě předem připravené plochy přes 1000 m2 výsevem včetně utažení lučního na svahu přes 1:2 do 1:1</t>
  </si>
  <si>
    <t>-1206289120</t>
  </si>
  <si>
    <t>(3,62+4,05)*900</t>
  </si>
  <si>
    <t>M</t>
  </si>
  <si>
    <t>00572474</t>
  </si>
  <si>
    <t>osivo směs travní krajinná-svahová</t>
  </si>
  <si>
    <t>kg</t>
  </si>
  <si>
    <t>8</t>
  </si>
  <si>
    <t>-146367786</t>
  </si>
  <si>
    <t>6903*0,02 'Přepočtené koeficientem množství</t>
  </si>
  <si>
    <t>5</t>
  </si>
  <si>
    <t xml:space="preserve"> Komunikace pozemní</t>
  </si>
  <si>
    <t>564861111</t>
  </si>
  <si>
    <t>Podklad ze štěrkodrtě ŠD tl 200 mm</t>
  </si>
  <si>
    <t>-1750996510</t>
  </si>
  <si>
    <t>P</t>
  </si>
  <si>
    <t xml:space="preserve">Poznámka k položce:_x000d_
_x000d_
</t>
  </si>
  <si>
    <t>4,2*900 "ŠD f 0 - 63, výměra viz. Vzorový příčný řez"</t>
  </si>
  <si>
    <t>6</t>
  </si>
  <si>
    <t>-2072851524</t>
  </si>
  <si>
    <t>3,6*900 "ŠD f 0 - 32, výměra viz. Vzorový příčný řez"</t>
  </si>
  <si>
    <t>9</t>
  </si>
  <si>
    <t xml:space="preserve"> Ostatní konstrukce a práce, bourání</t>
  </si>
  <si>
    <t>7</t>
  </si>
  <si>
    <t>919726123</t>
  </si>
  <si>
    <t>Geotextilie pro ochranu, separaci a filtraci netkaná měrná hmotnost do 500 g/m2</t>
  </si>
  <si>
    <t>-1172959622</t>
  </si>
  <si>
    <t>4,5*900 "geotextilie pod konstrukcí vozovky na koruně hráze vč. přesahu na návodní a vzdušné straně hráze dle požadavku investora"</t>
  </si>
  <si>
    <t>998</t>
  </si>
  <si>
    <t xml:space="preserve"> Přesun hmot</t>
  </si>
  <si>
    <t>998225111</t>
  </si>
  <si>
    <t>Přesun hmot pro pozemní komunikace s krytem z kamene, monolitickým betonovým nebo živičným</t>
  </si>
  <si>
    <t>t</t>
  </si>
  <si>
    <t>417347192</t>
  </si>
  <si>
    <t>998225191</t>
  </si>
  <si>
    <t>Příplatek k přesunu hmot pro pozemní komunikace s krytem z kamene, živičným, betonovým do 1000 m</t>
  </si>
  <si>
    <t>1587932607</t>
  </si>
  <si>
    <t>3,55*0,5 "příplatek 50 % za zvýšený přesun hmot"</t>
  </si>
  <si>
    <t>PSV</t>
  </si>
  <si>
    <t xml:space="preserve"> Práce a dodávky PSV</t>
  </si>
  <si>
    <t>767</t>
  </si>
  <si>
    <t xml:space="preserve"> Konstrukce zámečnické</t>
  </si>
  <si>
    <t>10</t>
  </si>
  <si>
    <t>767996806R</t>
  </si>
  <si>
    <t>Demontáž vč. montáže atypických zámečnických konstrukcí rozebráním hmotnosti jednotlivých dílů do 100 kg</t>
  </si>
  <si>
    <t>16</t>
  </si>
  <si>
    <t>-1589809988</t>
  </si>
  <si>
    <t>Poznámka k položce:_x000d_
Demontáž a zpětná montáž závory v km 0,000. Odhad hmotnosti závory je 80 kg.</t>
  </si>
  <si>
    <t>80,0 "závora v km 0,000"</t>
  </si>
  <si>
    <t>177249-1.2 - Etapa 1 v km 0,000 - 0,900 SO 01.2 Dosypání hráze</t>
  </si>
  <si>
    <t>111251201</t>
  </si>
  <si>
    <t>Odstranění křovin a stromů s odstraněním kořenů strojně průměru kmene do 100 mm v rovině nebo ve svahu sklonu terénu přes 1:5, při celkové ploše do 100 m2</t>
  </si>
  <si>
    <t>1560797444</t>
  </si>
  <si>
    <t>112101101</t>
  </si>
  <si>
    <t>Kácení stromů listnatých D kmene do 300 mm</t>
  </si>
  <si>
    <t>kus</t>
  </si>
  <si>
    <t>852521630</t>
  </si>
  <si>
    <t>112101102</t>
  </si>
  <si>
    <t>Kácení stromů listnatých D kmene do 500 mm</t>
  </si>
  <si>
    <t>1265510761</t>
  </si>
  <si>
    <t>112101103</t>
  </si>
  <si>
    <t>Kácení stromů listnatých D kmene do 700 mm</t>
  </si>
  <si>
    <t>-1425134759</t>
  </si>
  <si>
    <t>112101104</t>
  </si>
  <si>
    <t>Kácení stromů listnatých D kmene do 900 mm</t>
  </si>
  <si>
    <t>-1264349101</t>
  </si>
  <si>
    <t>112251101</t>
  </si>
  <si>
    <t>Odstranění pařezů strojně s jejich vykopáním nebo vytrháním průměru přes 100 do 300 mm</t>
  </si>
  <si>
    <t>-704015894</t>
  </si>
  <si>
    <t>112251102</t>
  </si>
  <si>
    <t>Odstranění pařezů strojně s jejich vykopáním nebo vytrháním průměru přes 300 do 500 mm</t>
  </si>
  <si>
    <t>-753426001</t>
  </si>
  <si>
    <t>112251103</t>
  </si>
  <si>
    <t>Odstranění pařezů strojně s jejich vykopáním nebo vytrháním průměru přes 500 do 700 mm</t>
  </si>
  <si>
    <t>-636045436</t>
  </si>
  <si>
    <t>112251104</t>
  </si>
  <si>
    <t>Odstranění pařezů strojně s jejich vykopáním nebo vytrháním průměru přes 700 do 900 mm</t>
  </si>
  <si>
    <t>752591303</t>
  </si>
  <si>
    <t>112251108</t>
  </si>
  <si>
    <t>Odstranění pařezů strojně s jejich vykopáním nebo vytrháním průměru přes 1300 do 1500 mm</t>
  </si>
  <si>
    <t>1493054006</t>
  </si>
  <si>
    <t>11</t>
  </si>
  <si>
    <t>1150011R</t>
  </si>
  <si>
    <t>Převedení vody dle zvolené technologie dodavatele po celou dobu výstavby vč. čerpání vody</t>
  </si>
  <si>
    <t>soubor</t>
  </si>
  <si>
    <t>642591322</t>
  </si>
  <si>
    <t>Poznámka k položce:_x000d_
Zajištění převedení vody pro celou stavbu._x000d_
_x000d_
Položka zahrnuje čerpání vody, záložní zdroj čerpání, zbudování jílových hrázek pro zahrazení toku při použití převáděcího potrubí, podpůrné konstrukce potrubí atd._x000d_
_x000d_
- čerpání do výšky až 10 m s průměrným přítokem do 2000 l/min_x000d_
- pohotovostní čerpací soustavy dimenzovanou na požadovanou čerpací výšku a průtok_x000d_
- včetně zbudování zemních hrázek ze zemin vhodných do hrázek a dostatečně těsnících, jímkovaní, soustředění převáděné vody, rozebrání hrázek_x000d_
- včetně dodávky, montáže a demontáže odvodňovacího potrubí o průměru dle zvolené technologie zhotovitele_x000d_
viz Technická zpráva</t>
  </si>
  <si>
    <t>12</t>
  </si>
  <si>
    <t>122151107</t>
  </si>
  <si>
    <t>Odkopávky a prokopávky nezapažené strojně v hornině třídy těžitelnosti I skupiny 1 a 2 přes 5 000 m3</t>
  </si>
  <si>
    <t>m3</t>
  </si>
  <si>
    <t>-1200801782</t>
  </si>
  <si>
    <t>8766,41 "odtěžení části hráze, planimetrováno z příčných řezů"</t>
  </si>
  <si>
    <t>13</t>
  </si>
  <si>
    <t>122301105</t>
  </si>
  <si>
    <t>Třídění výkopku dle druhu, zrnitosti a tvaru vč. strojního katrování. Zahrnuje dohled geologa.</t>
  </si>
  <si>
    <t>-1540815421</t>
  </si>
  <si>
    <t>Poznámka k položce:_x000d_
viz Technická zpráva</t>
  </si>
  <si>
    <t>8766,41*0,67 "dozor geologa ve výši 67 % odkopávek na hrázi"</t>
  </si>
  <si>
    <t>14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</si>
  <si>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</si>
  <si>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</si>
  <si>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-961544971</t>
  </si>
  <si>
    <t>8766,41 "uložení vytěženého materiálu na mezideponii"</t>
  </si>
  <si>
    <t>7013,13 "odvoz vytříděného materiálu z mezideponie"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</si>
  <si>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</si>
  <si>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</si>
  <si>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</si>
  <si>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-1610062801</t>
  </si>
  <si>
    <t>8766,41-(8766,41*0,8) "odvoz přebytečného a nevhodného materiálu na řízenou skládku, Rapotín - 32 km"</t>
  </si>
  <si>
    <t>8747,70-7013,13 "dovoz ze zemníku - Pískovna Mohelnice, 10 km"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</si>
  <si>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</si>
  <si>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</si>
  <si>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1554144375</t>
  </si>
  <si>
    <t>(8766,41-(8766,41*0,8))*22 "příplatek za dalších 22 km na skládku v Rapotíně"</t>
  </si>
  <si>
    <t>17</t>
  </si>
  <si>
    <t>167151111</t>
  </si>
  <si>
    <t>Nakládání, skládání a překládání neulehlého výkopku nebo sypaniny strojně nakládání, množství přes 100 m3, z hornin třídy těžitelnosti I, skupiny 1 až 3</t>
  </si>
  <si>
    <t>580369814</t>
  </si>
  <si>
    <t>8766,41*0,8 "nakládání vytříděného materiálu na mezideponii v obci Hrabová"</t>
  </si>
  <si>
    <t xml:space="preserve">8747,70-7013,13 "nakládání zeminy v zemníku, PD počítá se zeminou z Pískovna Mohelnice" </t>
  </si>
  <si>
    <t>18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</si>
  <si>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</si>
  <si>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</si>
  <si>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-1807826160</t>
  </si>
  <si>
    <t>8747,70 "zpětné dosypání hráze zeminou ze zemníku a překatrovanou a roztříděnou zeminou ze stávající hráze; planimetrováno z příčných řezů"</t>
  </si>
  <si>
    <t>19</t>
  </si>
  <si>
    <t>103641000</t>
  </si>
  <si>
    <t>zemina pro terénní úpravy - tříděná</t>
  </si>
  <si>
    <t>-1629959594</t>
  </si>
  <si>
    <t xml:space="preserve">(8747,70-7013,13)*2,0 "zemina v zemníku, PD počítá se zeminou z Pískovna Mohelnice; 2,0 t/m3" </t>
  </si>
  <si>
    <t>20</t>
  </si>
  <si>
    <t>171201104R</t>
  </si>
  <si>
    <t>Likvidace přebytků zeminy v souladu se zákonem O odpadech č 541/2020 Sb. v platném znění.</t>
  </si>
  <si>
    <t>-1048356134</t>
  </si>
  <si>
    <t>Poznámka k položce:_x000d_
Součástí položky jsou přesuny, doprava a potřebná manipulace se zeminou, včetně případných poplatků za uložení na skládku._x000d_
Předpokládaná odvozní vzdálenost na skládku v Rapotíně 32 km.</t>
  </si>
  <si>
    <t>8766,41-(8766,41*0,8)</t>
  </si>
  <si>
    <t>171201106R</t>
  </si>
  <si>
    <t>Kompletní likvidace dřevních zbytků, větví a pařezů v souladu se zákonem O odpadech č 541/2020 Sb. v platném znění.</t>
  </si>
  <si>
    <t>ks</t>
  </si>
  <si>
    <t>1582879691</t>
  </si>
  <si>
    <t>Poznámka k položce:_x000d_
Poznámka k položce:_x000d_
- likvidace větví listnatých stromů štěpkováním, rozřezání a odvoz kmenů na místo bezpečného uložení (v případě potřeby)_x000d_
- seřezání pařezů do úrovně přilehlého terénu včetně likvidace zbytků (včetně starých pařezů)_x000d_
- trvalá likvidace pařezů v souladu s platnými právními předpisy (odvoz pařezů na skládku včetně poplatku za skládku)_x000d_
- součástí je také možná doprava, potřebná manipulace a poplatky za uložení na skládku</t>
  </si>
  <si>
    <t>184+35+12+8+4</t>
  </si>
  <si>
    <t>22</t>
  </si>
  <si>
    <t>784159571</t>
  </si>
  <si>
    <t>4,58*900,0 "úprava koruny hráze před položením konstrukčních vrstev"</t>
  </si>
  <si>
    <t>23</t>
  </si>
  <si>
    <t>197597342</t>
  </si>
  <si>
    <t>2200 "úprava terénu po mezideponii"</t>
  </si>
  <si>
    <t>24</t>
  </si>
  <si>
    <t>182251101</t>
  </si>
  <si>
    <t>Svahování trvalých svahů do projektovaných profilů strojně s potřebným přemístěním výkopku při svahování násypů v jakékoliv hornině</t>
  </si>
  <si>
    <t>-760131987</t>
  </si>
  <si>
    <t>(3,62+4,05)*900,0 "svahování dosypávané hráze před osetím"</t>
  </si>
  <si>
    <t>25</t>
  </si>
  <si>
    <t>183101127R</t>
  </si>
  <si>
    <t>Výsadba stromů a keřů v rovině a svahu do 1:5</t>
  </si>
  <si>
    <t>-899835590</t>
  </si>
  <si>
    <t>Poznámka k položce:_x000d_
Součástí položky je:_x000d_
- hloubení jamek_x000d_
- výměna zeminy_x000d_
- vyvazovací kůly ke stromům - 3 ks_x000d_
- příčky ke stromům - 3 ks_x000d_
- vyvazovací popruh_x000d_
- mulčovací kůra_x000d_
- zalití 50 l/ks_x000d_
- sazenice stromů 100 ks_x000d_
- sazenice keřů 50 ks_x000d_
_x000d_
Druhová skladba a místo výsadby bude určeno investorem a zástupci obcí Bohuslavice a Hrabová.</t>
  </si>
  <si>
    <t>100 "stromy - druhová skladba viz TZ a po domluvě s investorem a zástupci obcí Bohuslavice a Hrabová"</t>
  </si>
  <si>
    <t>50 "keře - druhová skladba viz TZ a po domluvě s investorem a zástupci obcí Bohuslavice a Hrabová"</t>
  </si>
  <si>
    <t>26</t>
  </si>
  <si>
    <t>998321011</t>
  </si>
  <si>
    <t>Přesun hmot pro objekty hráze přehradní zemní a kamenité dopravní vzdálenost do 500 m</t>
  </si>
  <si>
    <t>131014651</t>
  </si>
  <si>
    <t>27</t>
  </si>
  <si>
    <t>998321091</t>
  </si>
  <si>
    <t>Přesun hmot pro objekty hráze přehradní zemní a kamenité Příplatek k ceně za zvětšený přesun přes vymezenou největší dopravní vzdálenost do 1 000 m</t>
  </si>
  <si>
    <t>5995301</t>
  </si>
  <si>
    <t>3473,19*0,5 "příplatek 50 % za zvýšený přesun hmot"</t>
  </si>
  <si>
    <t>177249-1.3 - Etapa 1 v km 0,000 - 0,900 SO 01.3 Patní drén</t>
  </si>
  <si>
    <t xml:space="preserve">1 -  Zemní práce</t>
  </si>
  <si>
    <t xml:space="preserve">4 -  Vodorovné konstrukce</t>
  </si>
  <si>
    <t xml:space="preserve">998 -  Přesun hmot</t>
  </si>
  <si>
    <t>132151256</t>
  </si>
  <si>
    <t>Hloubení nezapažených rýh šířky přes 800 do 2 000 mm strojně s urovnáním dna do předepsaného profilu a spádu v hornině třídy těžitelnosti I skupiny 1 a 2 přes 1 000 do 5 000 m3</t>
  </si>
  <si>
    <t>-501621961</t>
  </si>
  <si>
    <t>Poznámka k položce:_x000d_
planimetrováno z příčných řezů</t>
  </si>
  <si>
    <t>3*0,4*(900-75)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</si>
  <si>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</si>
  <si>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</si>
  <si>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1849165058</t>
  </si>
  <si>
    <t>1,8*1073,84</t>
  </si>
  <si>
    <t>-615183120</t>
  </si>
  <si>
    <t>1073,84*0,2</t>
  </si>
  <si>
    <t>449827088</t>
  </si>
  <si>
    <t>1073,84*0,2*22</t>
  </si>
  <si>
    <t>-162365252</t>
  </si>
  <si>
    <t>990</t>
  </si>
  <si>
    <t>Likvidace přebytků zeminy v souladu se zákonem O odpadech č 185/2001 Sb. v platném znění.</t>
  </si>
  <si>
    <t>366651329</t>
  </si>
  <si>
    <t>182151111</t>
  </si>
  <si>
    <t>Svahování trvalých svahů do projektovaných profilů strojně s potřebným přemístěním výkopku při svahování v zářezech v hornině třídy těžitelnosti I, skupiny 1 až 3</t>
  </si>
  <si>
    <t>1895356501</t>
  </si>
  <si>
    <t>900*2,6</t>
  </si>
  <si>
    <t xml:space="preserve"> Vodorovné konstrukce</t>
  </si>
  <si>
    <t>451971111</t>
  </si>
  <si>
    <t>Položení podkladní vrstvy z geotextilie s uchycením v terénu sponami a za plůtky hřeby</t>
  </si>
  <si>
    <t>140854492</t>
  </si>
  <si>
    <t>2529 "geotextilie pod pletivem, viz Vzorový příčný řez"</t>
  </si>
  <si>
    <t>69311082</t>
  </si>
  <si>
    <t>geotextilie netkaná separační, ochranná, filtrační, drenážní PP 500g/m2</t>
  </si>
  <si>
    <t>-1330764448</t>
  </si>
  <si>
    <t>451971113R</t>
  </si>
  <si>
    <t>Položení drátěného pletiva s uchycením v terénu sponami a za plůtky hřeby</t>
  </si>
  <si>
    <t>1921117010</t>
  </si>
  <si>
    <t>313275160R</t>
  </si>
  <si>
    <t>pletivo pozinkované PVC EXTRUDER se čtvercovými oky 55 mm/3,0mm, 200 cm</t>
  </si>
  <si>
    <t>-274208844</t>
  </si>
  <si>
    <t>457532113</t>
  </si>
  <si>
    <t>Filtrační vrstvy z hrubého drceného kameniva se zhutněním frakce 63 až 125 mm</t>
  </si>
  <si>
    <t>1526824823</t>
  </si>
  <si>
    <t>990 "drcené kamenivo f 63 - 125 - svahový drén"</t>
  </si>
  <si>
    <t>462511370R</t>
  </si>
  <si>
    <t>Zához z lomového kamene neupraveného záhozového bez proštěrkování z terénu, hmotnosti jednotlivých kamenů přes 500 kg</t>
  </si>
  <si>
    <t>115250269</t>
  </si>
  <si>
    <t>75*0,8*0,8</t>
  </si>
  <si>
    <t>463212111</t>
  </si>
  <si>
    <t>Rovnanina z lomového kamene upraveného, tříděného jakékoliv tloušťky rovnaniny s vyklínováním spár a dutin úlomky kamene</t>
  </si>
  <si>
    <t>470419669</t>
  </si>
  <si>
    <t>Poznámka k položce:_x000d_
hmotnost kamenů 200 - 500 kg</t>
  </si>
  <si>
    <t>-1334060613</t>
  </si>
  <si>
    <t>-843327346</t>
  </si>
  <si>
    <t>2609,71*0,5 "příplatek ve výši 50 %"</t>
  </si>
  <si>
    <t>177249-5 - Vedlejší a ostatní náklady</t>
  </si>
  <si>
    <t xml:space="preserve">OST -  Ostatní</t>
  </si>
  <si>
    <t xml:space="preserve">VRN -  Vedlejší rozpočtové náklady</t>
  </si>
  <si>
    <t xml:space="preserve">    VRN4 -  Inženýrská činnost</t>
  </si>
  <si>
    <t>938908411</t>
  </si>
  <si>
    <t>Čištění vozovek splachováním vodou</t>
  </si>
  <si>
    <t>1717461032</t>
  </si>
  <si>
    <t>OST</t>
  </si>
  <si>
    <t xml:space="preserve"> Ostatní</t>
  </si>
  <si>
    <t>800800006</t>
  </si>
  <si>
    <t>Zpracování a předání dokumentace skutečného provedení_x000d_
 stavby objednateli a zaměření skutečného provedení stavby - geodetická část _x000d_
dokumentace v rozsahu _x000d_
odpovídajícím příslušným právním předpisům, pořízení fotodokumentace stavby</t>
  </si>
  <si>
    <t>512</t>
  </si>
  <si>
    <t>-1395506842</t>
  </si>
  <si>
    <t>Poznámka k položce:_x000d_
Dokumentace skutečného provedení stavby: 3 paré + 1 v elektronické formě._x000d_
Geodetická část dokumentace: 3 paré + 1 v elektronické formě.</t>
  </si>
  <si>
    <t>800800008</t>
  </si>
  <si>
    <t>Protokolární předání stavbou dotčených pozemků a _x000d_
komunikací, uvedených do původního stavu, zpět jejich_x000d_
 vlastníkům</t>
  </si>
  <si>
    <t>1429918238</t>
  </si>
  <si>
    <t>800800015</t>
  </si>
  <si>
    <t>Zajištění a zabezpečení staveniště, zřízení a likvidace zařízení staveniště, včetně případných přípojek, přístupů, _x000d_
deponií apod.</t>
  </si>
  <si>
    <t>-2054896136</t>
  </si>
  <si>
    <t>800800018</t>
  </si>
  <si>
    <t>Vytyčení inženýrských sítí a zařízení, včetně zajištění případné aktualizace vyjádření správců sítí, která pozbudou platnosti v období mezi předáním staveniště a vytyčením sítí</t>
  </si>
  <si>
    <t>-758301255</t>
  </si>
  <si>
    <t>VRN</t>
  </si>
  <si>
    <t xml:space="preserve"> Vedlejší rozpočtové náklady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</si>
  <si>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</si>
  <si>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</si>
  <si>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-90573497</t>
  </si>
  <si>
    <t>Poznámka k položce:_x000d_
Náklady zhotovitele, související s prováděním zkoušek a revizí předepsaných technickými normami, a které jsou pro provedení díla nezbytné, vč. stanovení receptury pro zvýšení únosnosti podloží._x000d_
Zajištění a provedení ostatních zkoušek, rozborů a atestů nutných pro řádné provádění a dokončení díla, uvedených v projektové dokumentaci včetně předání jejich výsledků objednateli, jakož i provedení následujích zkoušek a rozborů, zkoušek míry zhutnění, jádrové vrty, odtrhové zkoušky, záměsová voda aj..</t>
  </si>
  <si>
    <t>03 R</t>
  </si>
  <si>
    <t>Vytyčení stavby (případně pozemků nebo provedení jiných geodetických prací*) odborně způsobilou osobou v oboru zeměměřictví.</t>
  </si>
  <si>
    <t>-522366472</t>
  </si>
  <si>
    <t>09 R</t>
  </si>
  <si>
    <t>Projednání a zajištění zvláštního užívání komunikací a veřejných ploch, včetně zajištění dopravního značení, a to v rozsahu nezbytném pro řádné a bezpečné provádění stavby.</t>
  </si>
  <si>
    <t>-855024440</t>
  </si>
  <si>
    <t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</t>
  </si>
  <si>
    <t>29 R</t>
  </si>
  <si>
    <t>Finanční náhrada škody vzniklé na porostu okolních pozemků po dobu výstavby</t>
  </si>
  <si>
    <t>1024</t>
  </si>
  <si>
    <t>-1717692977</t>
  </si>
  <si>
    <t>36 R</t>
  </si>
  <si>
    <t>Příplatek za ztížený přístup (únosnost, prostorově stísněné podmínky, blízkost inženýrských sítí, apod.) a manipulaci na stavbě</t>
  </si>
  <si>
    <t>-319093924</t>
  </si>
  <si>
    <t>Poznámka k položce:_x000d_
Součástí položky je:_x000d_
příplatek za ztížený přístup techniky na stavbě (např. demontáž a zpětná montáž zábradlí, umístění techniky do toku autojeřábem), manipulaci a pojezdu techniky na stavbě v blízkosti inženýrských sítí a v jejich ochranných pásmech, práce souvisejícící se ztíženým přístupem a nutností pohybu mechanizace, pracovníků, dopravování materiálů, odvozu vybouraných hmot, výkopků a jiných zemních materiálů._x000d_
Položka zahrnuje opravu příjezdu porušeného pojezdy mechanizace a veškerými dalšími činnostmi souvisejícími s realizací stavby._x000d_
Ztížený přístup se předpokládá v celé délce každé ze čtyř etap. Příjezd je možný pouze jedním směrem. V koordinační situaci jsou vyznačeny místa sjezdů, na kterých je možné se vyhnout.</t>
  </si>
  <si>
    <t>VRN4</t>
  </si>
  <si>
    <t xml:space="preserve"> Inženýrská činnost</t>
  </si>
  <si>
    <t>041903000</t>
  </si>
  <si>
    <t>Dozor jiné osoby - dohled geologa</t>
  </si>
  <si>
    <t>…</t>
  </si>
  <si>
    <t>-1608639644</t>
  </si>
  <si>
    <t>041903001</t>
  </si>
  <si>
    <t>Dozor jiné osoby - dohled biologa</t>
  </si>
  <si>
    <t>1714754714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</si>
</sst>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37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12</v>
      </c>
    </row>
    <row r="20" s="1" customFormat="1" ht="18.48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55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56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57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58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57</v>
      </c>
      <c r="AI60" s="41"/>
      <c r="AJ60" s="41"/>
      <c r="AK60" s="41"/>
      <c r="AL60" s="41"/>
      <c r="AM60" s="63" t="s">
        <v>58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59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60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57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58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57</v>
      </c>
      <c r="AI75" s="41"/>
      <c r="AJ75" s="41"/>
      <c r="AK75" s="41"/>
      <c r="AL75" s="41"/>
      <c r="AM75" s="63" t="s">
        <v>58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61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177249(1)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Morava - Bohuslavice,Vitošov, dosypání hráze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Bohuslavice, Hrabová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26. 12. 2017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GEOtest, a.s.</v>
      </c>
      <c r="AN89" s="70"/>
      <c r="AO89" s="70"/>
      <c r="AP89" s="70"/>
      <c r="AQ89" s="39"/>
      <c r="AR89" s="43"/>
      <c r="AS89" s="80" t="s">
        <v>62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38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63</v>
      </c>
      <c r="D92" s="93"/>
      <c r="E92" s="93"/>
      <c r="F92" s="93"/>
      <c r="G92" s="93"/>
      <c r="H92" s="94"/>
      <c r="I92" s="95" t="s">
        <v>64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65</v>
      </c>
      <c r="AH92" s="93"/>
      <c r="AI92" s="93"/>
      <c r="AJ92" s="93"/>
      <c r="AK92" s="93"/>
      <c r="AL92" s="93"/>
      <c r="AM92" s="93"/>
      <c r="AN92" s="95" t="s">
        <v>66</v>
      </c>
      <c r="AO92" s="93"/>
      <c r="AP92" s="97"/>
      <c r="AQ92" s="98" t="s">
        <v>67</v>
      </c>
      <c r="AR92" s="43"/>
      <c r="AS92" s="99" t="s">
        <v>68</v>
      </c>
      <c r="AT92" s="100" t="s">
        <v>69</v>
      </c>
      <c r="AU92" s="100" t="s">
        <v>70</v>
      </c>
      <c r="AV92" s="100" t="s">
        <v>71</v>
      </c>
      <c r="AW92" s="100" t="s">
        <v>72</v>
      </c>
      <c r="AX92" s="100" t="s">
        <v>73</v>
      </c>
      <c r="AY92" s="100" t="s">
        <v>74</v>
      </c>
      <c r="AZ92" s="100" t="s">
        <v>75</v>
      </c>
      <c r="BA92" s="100" t="s">
        <v>76</v>
      </c>
      <c r="BB92" s="100" t="s">
        <v>77</v>
      </c>
      <c r="BC92" s="100" t="s">
        <v>78</v>
      </c>
      <c r="BD92" s="101" t="s">
        <v>79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80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ROUND(SUM(AS95:AS98),0)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ROUND(SUM(AZ95:AZ98),0)</f>
        <v>0</v>
      </c>
      <c r="BA94" s="113">
        <f>ROUND(SUM(BA95:BA98),0)</f>
        <v>0</v>
      </c>
      <c r="BB94" s="113">
        <f>ROUND(SUM(BB95:BB98),0)</f>
        <v>0</v>
      </c>
      <c r="BC94" s="113">
        <f>ROUND(SUM(BC95:BC98),0)</f>
        <v>0</v>
      </c>
      <c r="BD94" s="115">
        <f>ROUND(SUM(BD95:BD98),0)</f>
        <v>0</v>
      </c>
      <c r="BE94" s="6"/>
      <c r="BS94" s="116" t="s">
        <v>81</v>
      </c>
      <c r="BT94" s="116" t="s">
        <v>82</v>
      </c>
      <c r="BU94" s="117" t="s">
        <v>83</v>
      </c>
      <c r="BV94" s="116" t="s">
        <v>84</v>
      </c>
      <c r="BW94" s="116" t="s">
        <v>5</v>
      </c>
      <c r="BX94" s="116" t="s">
        <v>85</v>
      </c>
      <c r="CL94" s="116" t="s">
        <v>1</v>
      </c>
    </row>
    <row r="95" s="7" customFormat="1" ht="24.75" customHeight="1">
      <c r="A95" s="118" t="s">
        <v>86</v>
      </c>
      <c r="B95" s="119"/>
      <c r="C95" s="120"/>
      <c r="D95" s="121" t="s">
        <v>87</v>
      </c>
      <c r="E95" s="121"/>
      <c r="F95" s="121"/>
      <c r="G95" s="121"/>
      <c r="H95" s="121"/>
      <c r="I95" s="122"/>
      <c r="J95" s="121" t="s">
        <v>88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'177249-1.1 - Etapa 1 v km...'!J30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89</v>
      </c>
      <c r="AR95" s="125"/>
      <c r="AS95" s="126">
        <v>0</v>
      </c>
      <c r="AT95" s="127">
        <f>ROUND(SUM(AV95:AW95),2)</f>
        <v>0</v>
      </c>
      <c r="AU95" s="128">
        <f>'177249-1.1 - Etapa 1 v km...'!P123</f>
        <v>0</v>
      </c>
      <c r="AV95" s="127">
        <f>'177249-1.1 - Etapa 1 v km...'!J33</f>
        <v>0</v>
      </c>
      <c r="AW95" s="127">
        <f>'177249-1.1 - Etapa 1 v km...'!J34</f>
        <v>0</v>
      </c>
      <c r="AX95" s="127">
        <f>'177249-1.1 - Etapa 1 v km...'!J35</f>
        <v>0</v>
      </c>
      <c r="AY95" s="127">
        <f>'177249-1.1 - Etapa 1 v km...'!J36</f>
        <v>0</v>
      </c>
      <c r="AZ95" s="127">
        <f>'177249-1.1 - Etapa 1 v km...'!F33</f>
        <v>0</v>
      </c>
      <c r="BA95" s="127">
        <f>'177249-1.1 - Etapa 1 v km...'!F34</f>
        <v>0</v>
      </c>
      <c r="BB95" s="127">
        <f>'177249-1.1 - Etapa 1 v km...'!F35</f>
        <v>0</v>
      </c>
      <c r="BC95" s="127">
        <f>'177249-1.1 - Etapa 1 v km...'!F36</f>
        <v>0</v>
      </c>
      <c r="BD95" s="129">
        <f>'177249-1.1 - Etapa 1 v km...'!F37</f>
        <v>0</v>
      </c>
      <c r="BE95" s="7"/>
      <c r="BT95" s="130" t="s">
        <v>37</v>
      </c>
      <c r="BV95" s="130" t="s">
        <v>84</v>
      </c>
      <c r="BW95" s="130" t="s">
        <v>90</v>
      </c>
      <c r="BX95" s="130" t="s">
        <v>5</v>
      </c>
      <c r="CL95" s="130" t="s">
        <v>1</v>
      </c>
      <c r="CM95" s="130" t="s">
        <v>91</v>
      </c>
    </row>
    <row r="96" s="7" customFormat="1" ht="24.75" customHeight="1">
      <c r="A96" s="118" t="s">
        <v>86</v>
      </c>
      <c r="B96" s="119"/>
      <c r="C96" s="120"/>
      <c r="D96" s="121" t="s">
        <v>92</v>
      </c>
      <c r="E96" s="121"/>
      <c r="F96" s="121"/>
      <c r="G96" s="121"/>
      <c r="H96" s="121"/>
      <c r="I96" s="122"/>
      <c r="J96" s="121" t="s">
        <v>93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'177249-1.2 - Etapa 1 v km...'!J30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89</v>
      </c>
      <c r="AR96" s="125"/>
      <c r="AS96" s="126">
        <v>0</v>
      </c>
      <c r="AT96" s="127">
        <f>ROUND(SUM(AV96:AW96),2)</f>
        <v>0</v>
      </c>
      <c r="AU96" s="128">
        <f>'177249-1.2 - Etapa 1 v km...'!P119</f>
        <v>0</v>
      </c>
      <c r="AV96" s="127">
        <f>'177249-1.2 - Etapa 1 v km...'!J33</f>
        <v>0</v>
      </c>
      <c r="AW96" s="127">
        <f>'177249-1.2 - Etapa 1 v km...'!J34</f>
        <v>0</v>
      </c>
      <c r="AX96" s="127">
        <f>'177249-1.2 - Etapa 1 v km...'!J35</f>
        <v>0</v>
      </c>
      <c r="AY96" s="127">
        <f>'177249-1.2 - Etapa 1 v km...'!J36</f>
        <v>0</v>
      </c>
      <c r="AZ96" s="127">
        <f>'177249-1.2 - Etapa 1 v km...'!F33</f>
        <v>0</v>
      </c>
      <c r="BA96" s="127">
        <f>'177249-1.2 - Etapa 1 v km...'!F34</f>
        <v>0</v>
      </c>
      <c r="BB96" s="127">
        <f>'177249-1.2 - Etapa 1 v km...'!F35</f>
        <v>0</v>
      </c>
      <c r="BC96" s="127">
        <f>'177249-1.2 - Etapa 1 v km...'!F36</f>
        <v>0</v>
      </c>
      <c r="BD96" s="129">
        <f>'177249-1.2 - Etapa 1 v km...'!F37</f>
        <v>0</v>
      </c>
      <c r="BE96" s="7"/>
      <c r="BT96" s="130" t="s">
        <v>37</v>
      </c>
      <c r="BV96" s="130" t="s">
        <v>84</v>
      </c>
      <c r="BW96" s="130" t="s">
        <v>94</v>
      </c>
      <c r="BX96" s="130" t="s">
        <v>5</v>
      </c>
      <c r="CL96" s="130" t="s">
        <v>1</v>
      </c>
      <c r="CM96" s="130" t="s">
        <v>91</v>
      </c>
    </row>
    <row r="97" s="7" customFormat="1" ht="24.75" customHeight="1">
      <c r="A97" s="118" t="s">
        <v>86</v>
      </c>
      <c r="B97" s="119"/>
      <c r="C97" s="120"/>
      <c r="D97" s="121" t="s">
        <v>95</v>
      </c>
      <c r="E97" s="121"/>
      <c r="F97" s="121"/>
      <c r="G97" s="121"/>
      <c r="H97" s="121"/>
      <c r="I97" s="122"/>
      <c r="J97" s="121" t="s">
        <v>96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'177249-1.3 - Etapa 1 v km...'!J30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89</v>
      </c>
      <c r="AR97" s="125"/>
      <c r="AS97" s="126">
        <v>0</v>
      </c>
      <c r="AT97" s="127">
        <f>ROUND(SUM(AV97:AW97),2)</f>
        <v>0</v>
      </c>
      <c r="AU97" s="128">
        <f>'177249-1.3 - Etapa 1 v km...'!P119</f>
        <v>0</v>
      </c>
      <c r="AV97" s="127">
        <f>'177249-1.3 - Etapa 1 v km...'!J33</f>
        <v>0</v>
      </c>
      <c r="AW97" s="127">
        <f>'177249-1.3 - Etapa 1 v km...'!J34</f>
        <v>0</v>
      </c>
      <c r="AX97" s="127">
        <f>'177249-1.3 - Etapa 1 v km...'!J35</f>
        <v>0</v>
      </c>
      <c r="AY97" s="127">
        <f>'177249-1.3 - Etapa 1 v km...'!J36</f>
        <v>0</v>
      </c>
      <c r="AZ97" s="127">
        <f>'177249-1.3 - Etapa 1 v km...'!F33</f>
        <v>0</v>
      </c>
      <c r="BA97" s="127">
        <f>'177249-1.3 - Etapa 1 v km...'!F34</f>
        <v>0</v>
      </c>
      <c r="BB97" s="127">
        <f>'177249-1.3 - Etapa 1 v km...'!F35</f>
        <v>0</v>
      </c>
      <c r="BC97" s="127">
        <f>'177249-1.3 - Etapa 1 v km...'!F36</f>
        <v>0</v>
      </c>
      <c r="BD97" s="129">
        <f>'177249-1.3 - Etapa 1 v km...'!F37</f>
        <v>0</v>
      </c>
      <c r="BE97" s="7"/>
      <c r="BT97" s="130" t="s">
        <v>37</v>
      </c>
      <c r="BV97" s="130" t="s">
        <v>84</v>
      </c>
      <c r="BW97" s="130" t="s">
        <v>97</v>
      </c>
      <c r="BX97" s="130" t="s">
        <v>5</v>
      </c>
      <c r="CL97" s="130" t="s">
        <v>1</v>
      </c>
      <c r="CM97" s="130" t="s">
        <v>91</v>
      </c>
    </row>
    <row r="98" s="7" customFormat="1" ht="24.75" customHeight="1">
      <c r="A98" s="118" t="s">
        <v>86</v>
      </c>
      <c r="B98" s="119"/>
      <c r="C98" s="120"/>
      <c r="D98" s="121" t="s">
        <v>98</v>
      </c>
      <c r="E98" s="121"/>
      <c r="F98" s="121"/>
      <c r="G98" s="121"/>
      <c r="H98" s="121"/>
      <c r="I98" s="122"/>
      <c r="J98" s="121" t="s">
        <v>99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'177249-5 - Vedlejší a ost...'!J30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89</v>
      </c>
      <c r="AR98" s="125"/>
      <c r="AS98" s="131">
        <v>0</v>
      </c>
      <c r="AT98" s="132">
        <f>ROUND(SUM(AV98:AW98),2)</f>
        <v>0</v>
      </c>
      <c r="AU98" s="133">
        <f>'177249-5 - Vedlejší a ost...'!P121</f>
        <v>0</v>
      </c>
      <c r="AV98" s="132">
        <f>'177249-5 - Vedlejší a ost...'!J33</f>
        <v>0</v>
      </c>
      <c r="AW98" s="132">
        <f>'177249-5 - Vedlejší a ost...'!J34</f>
        <v>0</v>
      </c>
      <c r="AX98" s="132">
        <f>'177249-5 - Vedlejší a ost...'!J35</f>
        <v>0</v>
      </c>
      <c r="AY98" s="132">
        <f>'177249-5 - Vedlejší a ost...'!J36</f>
        <v>0</v>
      </c>
      <c r="AZ98" s="132">
        <f>'177249-5 - Vedlejší a ost...'!F33</f>
        <v>0</v>
      </c>
      <c r="BA98" s="132">
        <f>'177249-5 - Vedlejší a ost...'!F34</f>
        <v>0</v>
      </c>
      <c r="BB98" s="132">
        <f>'177249-5 - Vedlejší a ost...'!F35</f>
        <v>0</v>
      </c>
      <c r="BC98" s="132">
        <f>'177249-5 - Vedlejší a ost...'!F36</f>
        <v>0</v>
      </c>
      <c r="BD98" s="134">
        <f>'177249-5 - Vedlejší a ost...'!F37</f>
        <v>0</v>
      </c>
      <c r="BE98" s="7"/>
      <c r="BT98" s="130" t="s">
        <v>37</v>
      </c>
      <c r="BV98" s="130" t="s">
        <v>84</v>
      </c>
      <c r="BW98" s="130" t="s">
        <v>100</v>
      </c>
      <c r="BX98" s="130" t="s">
        <v>5</v>
      </c>
      <c r="CL98" s="130" t="s">
        <v>1</v>
      </c>
      <c r="CM98" s="130" t="s">
        <v>91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ZAmPvBT5GjSooGXXRMKtONqwUTyvw/2IfEjcL7g0l/2fY1zVAS3i+EDtMZq0z1T6JZl3EezpUj9vL8qpLcyEqA==" hashValue="tp3OtMjxVEglkoNQFJ44wwIfLCD3ccsi8sIIsJPiJxQ4+Wn0cCdamg80g39tsriXcVFRXsbBlvKdYTS1f0dFn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77249-1.1 - Etapa 1 v km...'!C2" display="/"/>
    <hyperlink ref="A96" location="'177249-1.2 - Etapa 1 v km...'!C2" display="/"/>
    <hyperlink ref="A97" location="'177249-1.3 - Etapa 1 v km...'!C2" display="/"/>
    <hyperlink ref="A98" location="'177249-5 - Vedlejší a o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ROUND(J123,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ROUND((SUM(BE123:BE151)),  0)</f>
        <v>0</v>
      </c>
      <c r="G33" s="37"/>
      <c r="H33" s="37"/>
      <c r="I33" s="154">
        <v>0.20999999999999999</v>
      </c>
      <c r="J33" s="153">
        <f>ROUND(((SUM(BE123:BE151))*I33),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ROUND((SUM(BF123:BF151)),  0)</f>
        <v>0</v>
      </c>
      <c r="G34" s="37"/>
      <c r="H34" s="37"/>
      <c r="I34" s="154">
        <v>0.14999999999999999</v>
      </c>
      <c r="J34" s="153">
        <f>ROUND(((SUM(BF123:BF151))*I34),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ROUND((SUM(BG123:BG151)),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ROUND((SUM(BH123:BH151)),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ROUND((SUM(BI123:BI151)),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177249-1.1 - Etapa 1 v km 0,000 - 0,900 SO 01.1 Úprava koruny hráze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111</v>
      </c>
      <c r="E99" s="187"/>
      <c r="F99" s="187"/>
      <c r="G99" s="187"/>
      <c r="H99" s="187"/>
      <c r="I99" s="187"/>
      <c r="J99" s="188">
        <f>J134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112</v>
      </c>
      <c r="E100" s="187"/>
      <c r="F100" s="187"/>
      <c r="G100" s="187"/>
      <c r="H100" s="187"/>
      <c r="I100" s="187"/>
      <c r="J100" s="188">
        <f>J140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113</v>
      </c>
      <c r="E101" s="187"/>
      <c r="F101" s="187"/>
      <c r="G101" s="187"/>
      <c r="H101" s="187"/>
      <c r="I101" s="187"/>
      <c r="J101" s="188">
        <f>J143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114</v>
      </c>
      <c r="E102" s="181"/>
      <c r="F102" s="181"/>
      <c r="G102" s="181"/>
      <c r="H102" s="181"/>
      <c r="I102" s="181"/>
      <c r="J102" s="182">
        <f>J147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115</v>
      </c>
      <c r="E103" s="187"/>
      <c r="F103" s="187"/>
      <c r="G103" s="187"/>
      <c r="H103" s="187"/>
      <c r="I103" s="187"/>
      <c r="J103" s="188">
        <f>J148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Morava - Bohuslavice,Vitošov, dosypání hráze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102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30" customHeight="1">
      <c r="A115" s="37"/>
      <c r="B115" s="38"/>
      <c r="C115" s="39"/>
      <c r="D115" s="39"/>
      <c r="E115" s="75" t="str">
        <f>E9</f>
        <v>177249-1.1 - Etapa 1 v km 0,000 - 0,900 SO 01.1 Úprava koruny hráze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Bohuslavice, Hrabová</v>
      </c>
      <c r="G117" s="39"/>
      <c r="H117" s="39"/>
      <c r="I117" s="31" t="s">
        <v>22</v>
      </c>
      <c r="J117" s="78" t="str">
        <f>IF(J12="","",J12)</f>
        <v>26. 12. 2017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Povodí Moravy, s.p.</v>
      </c>
      <c r="G119" s="39"/>
      <c r="H119" s="39"/>
      <c r="I119" s="31" t="s">
        <v>32</v>
      </c>
      <c r="J119" s="35" t="str">
        <f>E21</f>
        <v>GEOtest, a.s.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38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117</v>
      </c>
      <c r="D122" s="193" t="s">
        <v>67</v>
      </c>
      <c r="E122" s="193" t="s">
        <v>63</v>
      </c>
      <c r="F122" s="193" t="s">
        <v>64</v>
      </c>
      <c r="G122" s="193" t="s">
        <v>118</v>
      </c>
      <c r="H122" s="193" t="s">
        <v>119</v>
      </c>
      <c r="I122" s="193" t="s">
        <v>120</v>
      </c>
      <c r="J122" s="194" t="s">
        <v>106</v>
      </c>
      <c r="K122" s="195" t="s">
        <v>121</v>
      </c>
      <c r="L122" s="196"/>
      <c r="M122" s="99" t="s">
        <v>1</v>
      </c>
      <c r="N122" s="100" t="s">
        <v>46</v>
      </c>
      <c r="O122" s="100" t="s">
        <v>122</v>
      </c>
      <c r="P122" s="100" t="s">
        <v>123</v>
      </c>
      <c r="Q122" s="100" t="s">
        <v>124</v>
      </c>
      <c r="R122" s="100" t="s">
        <v>125</v>
      </c>
      <c r="S122" s="100" t="s">
        <v>126</v>
      </c>
      <c r="T122" s="101" t="s">
        <v>127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128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P124+P147</f>
        <v>0</v>
      </c>
      <c r="Q123" s="103"/>
      <c r="R123" s="199">
        <f>R124+R147</f>
        <v>1741.7224350000001</v>
      </c>
      <c r="S123" s="103"/>
      <c r="T123" s="200">
        <f>T124+T147</f>
        <v>0.080000000000000002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81</v>
      </c>
      <c r="AU123" s="16" t="s">
        <v>108</v>
      </c>
      <c r="BK123" s="201">
        <f>BK124+BK147</f>
        <v>0</v>
      </c>
    </row>
    <row r="124" s="12" customFormat="1" ht="25.92" customHeight="1">
      <c r="A124" s="12"/>
      <c r="B124" s="202"/>
      <c r="C124" s="203"/>
      <c r="D124" s="204" t="s">
        <v>81</v>
      </c>
      <c r="E124" s="205" t="s">
        <v>129</v>
      </c>
      <c r="F124" s="205" t="s">
        <v>130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P125+P134+P140+P143</f>
        <v>0</v>
      </c>
      <c r="Q124" s="210"/>
      <c r="R124" s="211">
        <f>R125+R134+R140+R143</f>
        <v>1741.7224350000001</v>
      </c>
      <c r="S124" s="210"/>
      <c r="T124" s="212">
        <f>T125+T134+T140+T143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37</v>
      </c>
      <c r="AT124" s="214" t="s">
        <v>81</v>
      </c>
      <c r="AU124" s="214" t="s">
        <v>82</v>
      </c>
      <c r="AY124" s="213" t="s">
        <v>131</v>
      </c>
      <c r="BK124" s="215">
        <f>BK125+BK134+BK140+BK143</f>
        <v>0</v>
      </c>
    </row>
    <row r="125" s="12" customFormat="1" ht="22.8" customHeight="1">
      <c r="A125" s="12"/>
      <c r="B125" s="202"/>
      <c r="C125" s="203"/>
      <c r="D125" s="204" t="s">
        <v>81</v>
      </c>
      <c r="E125" s="216" t="s">
        <v>37</v>
      </c>
      <c r="F125" s="216" t="s">
        <v>132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SUM(P126:P133)</f>
        <v>0</v>
      </c>
      <c r="Q125" s="210"/>
      <c r="R125" s="211">
        <f>SUM(R126:R133)</f>
        <v>0.13806000000000002</v>
      </c>
      <c r="S125" s="210"/>
      <c r="T125" s="212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37</v>
      </c>
      <c r="AT125" s="214" t="s">
        <v>81</v>
      </c>
      <c r="AU125" s="214" t="s">
        <v>37</v>
      </c>
      <c r="AY125" s="213" t="s">
        <v>131</v>
      </c>
      <c r="BK125" s="215">
        <f>SUM(BK126:BK133)</f>
        <v>0</v>
      </c>
    </row>
    <row r="126" s="2" customFormat="1" ht="33" customHeight="1">
      <c r="A126" s="37"/>
      <c r="B126" s="38"/>
      <c r="C126" s="218" t="s">
        <v>37</v>
      </c>
      <c r="D126" s="218" t="s">
        <v>133</v>
      </c>
      <c r="E126" s="219" t="s">
        <v>134</v>
      </c>
      <c r="F126" s="220" t="s">
        <v>135</v>
      </c>
      <c r="G126" s="221" t="s">
        <v>136</v>
      </c>
      <c r="H126" s="222">
        <v>3870</v>
      </c>
      <c r="I126" s="223"/>
      <c r="J126" s="222">
        <f>ROUND(I126*H126,1)</f>
        <v>0</v>
      </c>
      <c r="K126" s="224"/>
      <c r="L126" s="43"/>
      <c r="M126" s="225" t="s">
        <v>1</v>
      </c>
      <c r="N126" s="226" t="s">
        <v>47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137</v>
      </c>
      <c r="AT126" s="229" t="s">
        <v>133</v>
      </c>
      <c r="AU126" s="229" t="s">
        <v>91</v>
      </c>
      <c r="AY126" s="16" t="s">
        <v>131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37</v>
      </c>
      <c r="BK126" s="230">
        <f>ROUND(I126*H126,1)</f>
        <v>0</v>
      </c>
      <c r="BL126" s="16" t="s">
        <v>137</v>
      </c>
      <c r="BM126" s="229" t="s">
        <v>138</v>
      </c>
    </row>
    <row r="127" s="13" customFormat="1">
      <c r="A127" s="13"/>
      <c r="B127" s="231"/>
      <c r="C127" s="232"/>
      <c r="D127" s="233" t="s">
        <v>139</v>
      </c>
      <c r="E127" s="234" t="s">
        <v>1</v>
      </c>
      <c r="F127" s="235" t="s">
        <v>140</v>
      </c>
      <c r="G127" s="232"/>
      <c r="H127" s="236">
        <v>3870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139</v>
      </c>
      <c r="AU127" s="242" t="s">
        <v>91</v>
      </c>
      <c r="AV127" s="13" t="s">
        <v>91</v>
      </c>
      <c r="AW127" s="13" t="s">
        <v>36</v>
      </c>
      <c r="AX127" s="13" t="s">
        <v>37</v>
      </c>
      <c r="AY127" s="242" t="s">
        <v>131</v>
      </c>
    </row>
    <row r="128" s="2" customFormat="1" ht="33" customHeight="1">
      <c r="A128" s="37"/>
      <c r="B128" s="38"/>
      <c r="C128" s="218" t="s">
        <v>91</v>
      </c>
      <c r="D128" s="218" t="s">
        <v>133</v>
      </c>
      <c r="E128" s="219" t="s">
        <v>141</v>
      </c>
      <c r="F128" s="220" t="s">
        <v>142</v>
      </c>
      <c r="G128" s="221" t="s">
        <v>136</v>
      </c>
      <c r="H128" s="222">
        <v>6903</v>
      </c>
      <c r="I128" s="223"/>
      <c r="J128" s="222">
        <f>ROUND(I128*H128,1)</f>
        <v>0</v>
      </c>
      <c r="K128" s="224"/>
      <c r="L128" s="43"/>
      <c r="M128" s="225" t="s">
        <v>1</v>
      </c>
      <c r="N128" s="226" t="s">
        <v>47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137</v>
      </c>
      <c r="AT128" s="229" t="s">
        <v>133</v>
      </c>
      <c r="AU128" s="229" t="s">
        <v>91</v>
      </c>
      <c r="AY128" s="16" t="s">
        <v>131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37</v>
      </c>
      <c r="BK128" s="230">
        <f>ROUND(I128*H128,1)</f>
        <v>0</v>
      </c>
      <c r="BL128" s="16" t="s">
        <v>137</v>
      </c>
      <c r="BM128" s="229" t="s">
        <v>143</v>
      </c>
    </row>
    <row r="129" s="13" customFormat="1">
      <c r="A129" s="13"/>
      <c r="B129" s="231"/>
      <c r="C129" s="232"/>
      <c r="D129" s="233" t="s">
        <v>139</v>
      </c>
      <c r="E129" s="234" t="s">
        <v>1</v>
      </c>
      <c r="F129" s="235" t="s">
        <v>144</v>
      </c>
      <c r="G129" s="232"/>
      <c r="H129" s="236">
        <v>6903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139</v>
      </c>
      <c r="AU129" s="242" t="s">
        <v>91</v>
      </c>
      <c r="AV129" s="13" t="s">
        <v>91</v>
      </c>
      <c r="AW129" s="13" t="s">
        <v>36</v>
      </c>
      <c r="AX129" s="13" t="s">
        <v>37</v>
      </c>
      <c r="AY129" s="242" t="s">
        <v>131</v>
      </c>
    </row>
    <row r="130" s="2" customFormat="1" ht="37.8" customHeight="1">
      <c r="A130" s="37"/>
      <c r="B130" s="38"/>
      <c r="C130" s="218" t="s">
        <v>145</v>
      </c>
      <c r="D130" s="218" t="s">
        <v>133</v>
      </c>
      <c r="E130" s="219" t="s">
        <v>146</v>
      </c>
      <c r="F130" s="220" t="s">
        <v>147</v>
      </c>
      <c r="G130" s="221" t="s">
        <v>136</v>
      </c>
      <c r="H130" s="222">
        <v>6903</v>
      </c>
      <c r="I130" s="223"/>
      <c r="J130" s="222">
        <f>ROUND(I130*H130,1)</f>
        <v>0</v>
      </c>
      <c r="K130" s="224"/>
      <c r="L130" s="43"/>
      <c r="M130" s="225" t="s">
        <v>1</v>
      </c>
      <c r="N130" s="226" t="s">
        <v>47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137</v>
      </c>
      <c r="AT130" s="229" t="s">
        <v>133</v>
      </c>
      <c r="AU130" s="229" t="s">
        <v>91</v>
      </c>
      <c r="AY130" s="16" t="s">
        <v>131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37</v>
      </c>
      <c r="BK130" s="230">
        <f>ROUND(I130*H130,1)</f>
        <v>0</v>
      </c>
      <c r="BL130" s="16" t="s">
        <v>137</v>
      </c>
      <c r="BM130" s="229" t="s">
        <v>148</v>
      </c>
    </row>
    <row r="131" s="13" customFormat="1">
      <c r="A131" s="13"/>
      <c r="B131" s="231"/>
      <c r="C131" s="232"/>
      <c r="D131" s="233" t="s">
        <v>139</v>
      </c>
      <c r="E131" s="234" t="s">
        <v>1</v>
      </c>
      <c r="F131" s="235" t="s">
        <v>149</v>
      </c>
      <c r="G131" s="232"/>
      <c r="H131" s="236">
        <v>6903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139</v>
      </c>
      <c r="AU131" s="242" t="s">
        <v>91</v>
      </c>
      <c r="AV131" s="13" t="s">
        <v>91</v>
      </c>
      <c r="AW131" s="13" t="s">
        <v>36</v>
      </c>
      <c r="AX131" s="13" t="s">
        <v>37</v>
      </c>
      <c r="AY131" s="242" t="s">
        <v>131</v>
      </c>
    </row>
    <row r="132" s="2" customFormat="1" ht="16.5" customHeight="1">
      <c r="A132" s="37"/>
      <c r="B132" s="38"/>
      <c r="C132" s="243" t="s">
        <v>137</v>
      </c>
      <c r="D132" s="243" t="s">
        <v>150</v>
      </c>
      <c r="E132" s="244" t="s">
        <v>151</v>
      </c>
      <c r="F132" s="245" t="s">
        <v>152</v>
      </c>
      <c r="G132" s="246" t="s">
        <v>153</v>
      </c>
      <c r="H132" s="247">
        <v>138.06</v>
      </c>
      <c r="I132" s="248"/>
      <c r="J132" s="247">
        <f>ROUND(I132*H132,1)</f>
        <v>0</v>
      </c>
      <c r="K132" s="249"/>
      <c r="L132" s="250"/>
      <c r="M132" s="251" t="s">
        <v>1</v>
      </c>
      <c r="N132" s="252" t="s">
        <v>47</v>
      </c>
      <c r="O132" s="90"/>
      <c r="P132" s="227">
        <f>O132*H132</f>
        <v>0</v>
      </c>
      <c r="Q132" s="227">
        <v>0.001</v>
      </c>
      <c r="R132" s="227">
        <f>Q132*H132</f>
        <v>0.13806000000000002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154</v>
      </c>
      <c r="AT132" s="229" t="s">
        <v>150</v>
      </c>
      <c r="AU132" s="229" t="s">
        <v>91</v>
      </c>
      <c r="AY132" s="16" t="s">
        <v>131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37</v>
      </c>
      <c r="BK132" s="230">
        <f>ROUND(I132*H132,1)</f>
        <v>0</v>
      </c>
      <c r="BL132" s="16" t="s">
        <v>137</v>
      </c>
      <c r="BM132" s="229" t="s">
        <v>155</v>
      </c>
    </row>
    <row r="133" s="13" customFormat="1">
      <c r="A133" s="13"/>
      <c r="B133" s="231"/>
      <c r="C133" s="232"/>
      <c r="D133" s="233" t="s">
        <v>139</v>
      </c>
      <c r="E133" s="232"/>
      <c r="F133" s="235" t="s">
        <v>156</v>
      </c>
      <c r="G133" s="232"/>
      <c r="H133" s="236">
        <v>138.06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139</v>
      </c>
      <c r="AU133" s="242" t="s">
        <v>91</v>
      </c>
      <c r="AV133" s="13" t="s">
        <v>91</v>
      </c>
      <c r="AW133" s="13" t="s">
        <v>4</v>
      </c>
      <c r="AX133" s="13" t="s">
        <v>37</v>
      </c>
      <c r="AY133" s="242" t="s">
        <v>131</v>
      </c>
    </row>
    <row r="134" s="12" customFormat="1" ht="22.8" customHeight="1">
      <c r="A134" s="12"/>
      <c r="B134" s="202"/>
      <c r="C134" s="203"/>
      <c r="D134" s="204" t="s">
        <v>81</v>
      </c>
      <c r="E134" s="216" t="s">
        <v>157</v>
      </c>
      <c r="F134" s="216" t="s">
        <v>158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SUM(P135:P139)</f>
        <v>0</v>
      </c>
      <c r="Q134" s="210"/>
      <c r="R134" s="211">
        <f>SUM(R135:R139)</f>
        <v>1738.8000000000002</v>
      </c>
      <c r="S134" s="210"/>
      <c r="T134" s="212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37</v>
      </c>
      <c r="AT134" s="214" t="s">
        <v>81</v>
      </c>
      <c r="AU134" s="214" t="s">
        <v>37</v>
      </c>
      <c r="AY134" s="213" t="s">
        <v>131</v>
      </c>
      <c r="BK134" s="215">
        <f>SUM(BK135:BK139)</f>
        <v>0</v>
      </c>
    </row>
    <row r="135" s="2" customFormat="1" ht="16.5" customHeight="1">
      <c r="A135" s="37"/>
      <c r="B135" s="38"/>
      <c r="C135" s="218" t="s">
        <v>157</v>
      </c>
      <c r="D135" s="218" t="s">
        <v>133</v>
      </c>
      <c r="E135" s="219" t="s">
        <v>159</v>
      </c>
      <c r="F135" s="220" t="s">
        <v>160</v>
      </c>
      <c r="G135" s="221" t="s">
        <v>136</v>
      </c>
      <c r="H135" s="222">
        <v>3780</v>
      </c>
      <c r="I135" s="223"/>
      <c r="J135" s="222">
        <f>ROUND(I135*H135,1)</f>
        <v>0</v>
      </c>
      <c r="K135" s="224"/>
      <c r="L135" s="43"/>
      <c r="M135" s="225" t="s">
        <v>1</v>
      </c>
      <c r="N135" s="226" t="s">
        <v>47</v>
      </c>
      <c r="O135" s="90"/>
      <c r="P135" s="227">
        <f>O135*H135</f>
        <v>0</v>
      </c>
      <c r="Q135" s="227">
        <v>0.46000000000000002</v>
      </c>
      <c r="R135" s="227">
        <f>Q135*H135</f>
        <v>1738.8000000000002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137</v>
      </c>
      <c r="AT135" s="229" t="s">
        <v>133</v>
      </c>
      <c r="AU135" s="229" t="s">
        <v>91</v>
      </c>
      <c r="AY135" s="16" t="s">
        <v>131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37</v>
      </c>
      <c r="BK135" s="230">
        <f>ROUND(I135*H135,1)</f>
        <v>0</v>
      </c>
      <c r="BL135" s="16" t="s">
        <v>137</v>
      </c>
      <c r="BM135" s="229" t="s">
        <v>161</v>
      </c>
    </row>
    <row r="136" s="2" customFormat="1">
      <c r="A136" s="37"/>
      <c r="B136" s="38"/>
      <c r="C136" s="39"/>
      <c r="D136" s="233" t="s">
        <v>162</v>
      </c>
      <c r="E136" s="39"/>
      <c r="F136" s="253" t="s">
        <v>163</v>
      </c>
      <c r="G136" s="39"/>
      <c r="H136" s="39"/>
      <c r="I136" s="254"/>
      <c r="J136" s="39"/>
      <c r="K136" s="39"/>
      <c r="L136" s="43"/>
      <c r="M136" s="255"/>
      <c r="N136" s="25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162</v>
      </c>
      <c r="AU136" s="16" t="s">
        <v>91</v>
      </c>
    </row>
    <row r="137" s="13" customFormat="1">
      <c r="A137" s="13"/>
      <c r="B137" s="231"/>
      <c r="C137" s="232"/>
      <c r="D137" s="233" t="s">
        <v>139</v>
      </c>
      <c r="E137" s="234" t="s">
        <v>1</v>
      </c>
      <c r="F137" s="235" t="s">
        <v>164</v>
      </c>
      <c r="G137" s="232"/>
      <c r="H137" s="236">
        <v>3780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139</v>
      </c>
      <c r="AU137" s="242" t="s">
        <v>91</v>
      </c>
      <c r="AV137" s="13" t="s">
        <v>91</v>
      </c>
      <c r="AW137" s="13" t="s">
        <v>36</v>
      </c>
      <c r="AX137" s="13" t="s">
        <v>37</v>
      </c>
      <c r="AY137" s="242" t="s">
        <v>131</v>
      </c>
    </row>
    <row r="138" s="2" customFormat="1" ht="16.5" customHeight="1">
      <c r="A138" s="37"/>
      <c r="B138" s="38"/>
      <c r="C138" s="218" t="s">
        <v>165</v>
      </c>
      <c r="D138" s="218" t="s">
        <v>133</v>
      </c>
      <c r="E138" s="219" t="s">
        <v>159</v>
      </c>
      <c r="F138" s="220" t="s">
        <v>160</v>
      </c>
      <c r="G138" s="221" t="s">
        <v>136</v>
      </c>
      <c r="H138" s="222">
        <v>3240</v>
      </c>
      <c r="I138" s="223"/>
      <c r="J138" s="222">
        <f>ROUND(I138*H138,1)</f>
        <v>0</v>
      </c>
      <c r="K138" s="224"/>
      <c r="L138" s="43"/>
      <c r="M138" s="225" t="s">
        <v>1</v>
      </c>
      <c r="N138" s="226" t="s">
        <v>47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137</v>
      </c>
      <c r="AT138" s="229" t="s">
        <v>133</v>
      </c>
      <c r="AU138" s="229" t="s">
        <v>91</v>
      </c>
      <c r="AY138" s="16" t="s">
        <v>131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37</v>
      </c>
      <c r="BK138" s="230">
        <f>ROUND(I138*H138,1)</f>
        <v>0</v>
      </c>
      <c r="BL138" s="16" t="s">
        <v>137</v>
      </c>
      <c r="BM138" s="229" t="s">
        <v>166</v>
      </c>
    </row>
    <row r="139" s="13" customFormat="1">
      <c r="A139" s="13"/>
      <c r="B139" s="231"/>
      <c r="C139" s="232"/>
      <c r="D139" s="233" t="s">
        <v>139</v>
      </c>
      <c r="E139" s="234" t="s">
        <v>1</v>
      </c>
      <c r="F139" s="235" t="s">
        <v>167</v>
      </c>
      <c r="G139" s="232"/>
      <c r="H139" s="236">
        <v>3240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139</v>
      </c>
      <c r="AU139" s="242" t="s">
        <v>91</v>
      </c>
      <c r="AV139" s="13" t="s">
        <v>91</v>
      </c>
      <c r="AW139" s="13" t="s">
        <v>36</v>
      </c>
      <c r="AX139" s="13" t="s">
        <v>37</v>
      </c>
      <c r="AY139" s="242" t="s">
        <v>131</v>
      </c>
    </row>
    <row r="140" s="12" customFormat="1" ht="22.8" customHeight="1">
      <c r="A140" s="12"/>
      <c r="B140" s="202"/>
      <c r="C140" s="203"/>
      <c r="D140" s="204" t="s">
        <v>81</v>
      </c>
      <c r="E140" s="216" t="s">
        <v>168</v>
      </c>
      <c r="F140" s="216" t="s">
        <v>169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SUM(P141:P142)</f>
        <v>0</v>
      </c>
      <c r="Q140" s="210"/>
      <c r="R140" s="211">
        <f>SUM(R141:R142)</f>
        <v>2.7843749999999998</v>
      </c>
      <c r="S140" s="210"/>
      <c r="T140" s="212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37</v>
      </c>
      <c r="AT140" s="214" t="s">
        <v>81</v>
      </c>
      <c r="AU140" s="214" t="s">
        <v>37</v>
      </c>
      <c r="AY140" s="213" t="s">
        <v>131</v>
      </c>
      <c r="BK140" s="215">
        <f>SUM(BK141:BK142)</f>
        <v>0</v>
      </c>
    </row>
    <row r="141" s="2" customFormat="1" ht="24.15" customHeight="1">
      <c r="A141" s="37"/>
      <c r="B141" s="38"/>
      <c r="C141" s="218" t="s">
        <v>170</v>
      </c>
      <c r="D141" s="218" t="s">
        <v>133</v>
      </c>
      <c r="E141" s="219" t="s">
        <v>171</v>
      </c>
      <c r="F141" s="220" t="s">
        <v>172</v>
      </c>
      <c r="G141" s="221" t="s">
        <v>136</v>
      </c>
      <c r="H141" s="222">
        <v>4050</v>
      </c>
      <c r="I141" s="223"/>
      <c r="J141" s="222">
        <f>ROUND(I141*H141,1)</f>
        <v>0</v>
      </c>
      <c r="K141" s="224"/>
      <c r="L141" s="43"/>
      <c r="M141" s="225" t="s">
        <v>1</v>
      </c>
      <c r="N141" s="226" t="s">
        <v>47</v>
      </c>
      <c r="O141" s="90"/>
      <c r="P141" s="227">
        <f>O141*H141</f>
        <v>0</v>
      </c>
      <c r="Q141" s="227">
        <v>0.00068749999999999996</v>
      </c>
      <c r="R141" s="227">
        <f>Q141*H141</f>
        <v>2.7843749999999998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137</v>
      </c>
      <c r="AT141" s="229" t="s">
        <v>133</v>
      </c>
      <c r="AU141" s="229" t="s">
        <v>91</v>
      </c>
      <c r="AY141" s="16" t="s">
        <v>131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37</v>
      </c>
      <c r="BK141" s="230">
        <f>ROUND(I141*H141,1)</f>
        <v>0</v>
      </c>
      <c r="BL141" s="16" t="s">
        <v>137</v>
      </c>
      <c r="BM141" s="229" t="s">
        <v>173</v>
      </c>
    </row>
    <row r="142" s="13" customFormat="1">
      <c r="A142" s="13"/>
      <c r="B142" s="231"/>
      <c r="C142" s="232"/>
      <c r="D142" s="233" t="s">
        <v>139</v>
      </c>
      <c r="E142" s="234" t="s">
        <v>1</v>
      </c>
      <c r="F142" s="235" t="s">
        <v>174</v>
      </c>
      <c r="G142" s="232"/>
      <c r="H142" s="236">
        <v>4050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139</v>
      </c>
      <c r="AU142" s="242" t="s">
        <v>91</v>
      </c>
      <c r="AV142" s="13" t="s">
        <v>91</v>
      </c>
      <c r="AW142" s="13" t="s">
        <v>36</v>
      </c>
      <c r="AX142" s="13" t="s">
        <v>37</v>
      </c>
      <c r="AY142" s="242" t="s">
        <v>131</v>
      </c>
    </row>
    <row r="143" s="12" customFormat="1" ht="22.8" customHeight="1">
      <c r="A143" s="12"/>
      <c r="B143" s="202"/>
      <c r="C143" s="203"/>
      <c r="D143" s="204" t="s">
        <v>81</v>
      </c>
      <c r="E143" s="216" t="s">
        <v>175</v>
      </c>
      <c r="F143" s="216" t="s">
        <v>176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SUM(P144:P146)</f>
        <v>0</v>
      </c>
      <c r="Q143" s="210"/>
      <c r="R143" s="211">
        <f>SUM(R144:R146)</f>
        <v>0</v>
      </c>
      <c r="S143" s="210"/>
      <c r="T143" s="212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37</v>
      </c>
      <c r="AT143" s="214" t="s">
        <v>81</v>
      </c>
      <c r="AU143" s="214" t="s">
        <v>37</v>
      </c>
      <c r="AY143" s="213" t="s">
        <v>131</v>
      </c>
      <c r="BK143" s="215">
        <f>SUM(BK144:BK146)</f>
        <v>0</v>
      </c>
    </row>
    <row r="144" s="2" customFormat="1" ht="33" customHeight="1">
      <c r="A144" s="37"/>
      <c r="B144" s="38"/>
      <c r="C144" s="218" t="s">
        <v>154</v>
      </c>
      <c r="D144" s="218" t="s">
        <v>133</v>
      </c>
      <c r="E144" s="219" t="s">
        <v>177</v>
      </c>
      <c r="F144" s="220" t="s">
        <v>178</v>
      </c>
      <c r="G144" s="221" t="s">
        <v>179</v>
      </c>
      <c r="H144" s="222">
        <v>1741.72</v>
      </c>
      <c r="I144" s="223"/>
      <c r="J144" s="222">
        <f>ROUND(I144*H144,1)</f>
        <v>0</v>
      </c>
      <c r="K144" s="224"/>
      <c r="L144" s="43"/>
      <c r="M144" s="225" t="s">
        <v>1</v>
      </c>
      <c r="N144" s="226" t="s">
        <v>47</v>
      </c>
      <c r="O144" s="90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137</v>
      </c>
      <c r="AT144" s="229" t="s">
        <v>133</v>
      </c>
      <c r="AU144" s="229" t="s">
        <v>91</v>
      </c>
      <c r="AY144" s="16" t="s">
        <v>131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37</v>
      </c>
      <c r="BK144" s="230">
        <f>ROUND(I144*H144,1)</f>
        <v>0</v>
      </c>
      <c r="BL144" s="16" t="s">
        <v>137</v>
      </c>
      <c r="BM144" s="229" t="s">
        <v>180</v>
      </c>
    </row>
    <row r="145" s="2" customFormat="1" ht="33" customHeight="1">
      <c r="A145" s="37"/>
      <c r="B145" s="38"/>
      <c r="C145" s="218" t="s">
        <v>168</v>
      </c>
      <c r="D145" s="218" t="s">
        <v>133</v>
      </c>
      <c r="E145" s="219" t="s">
        <v>181</v>
      </c>
      <c r="F145" s="220" t="s">
        <v>182</v>
      </c>
      <c r="G145" s="221" t="s">
        <v>179</v>
      </c>
      <c r="H145" s="222">
        <v>1.78</v>
      </c>
      <c r="I145" s="223"/>
      <c r="J145" s="222">
        <f>ROUND(I145*H145,1)</f>
        <v>0</v>
      </c>
      <c r="K145" s="224"/>
      <c r="L145" s="43"/>
      <c r="M145" s="225" t="s">
        <v>1</v>
      </c>
      <c r="N145" s="226" t="s">
        <v>47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137</v>
      </c>
      <c r="AT145" s="229" t="s">
        <v>133</v>
      </c>
      <c r="AU145" s="229" t="s">
        <v>91</v>
      </c>
      <c r="AY145" s="16" t="s">
        <v>131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37</v>
      </c>
      <c r="BK145" s="230">
        <f>ROUND(I145*H145,1)</f>
        <v>0</v>
      </c>
      <c r="BL145" s="16" t="s">
        <v>137</v>
      </c>
      <c r="BM145" s="229" t="s">
        <v>183</v>
      </c>
    </row>
    <row r="146" s="13" customFormat="1">
      <c r="A146" s="13"/>
      <c r="B146" s="231"/>
      <c r="C146" s="232"/>
      <c r="D146" s="233" t="s">
        <v>139</v>
      </c>
      <c r="E146" s="234" t="s">
        <v>1</v>
      </c>
      <c r="F146" s="235" t="s">
        <v>184</v>
      </c>
      <c r="G146" s="232"/>
      <c r="H146" s="236">
        <v>1.78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139</v>
      </c>
      <c r="AU146" s="242" t="s">
        <v>91</v>
      </c>
      <c r="AV146" s="13" t="s">
        <v>91</v>
      </c>
      <c r="AW146" s="13" t="s">
        <v>36</v>
      </c>
      <c r="AX146" s="13" t="s">
        <v>37</v>
      </c>
      <c r="AY146" s="242" t="s">
        <v>131</v>
      </c>
    </row>
    <row r="147" s="12" customFormat="1" ht="25.92" customHeight="1">
      <c r="A147" s="12"/>
      <c r="B147" s="202"/>
      <c r="C147" s="203"/>
      <c r="D147" s="204" t="s">
        <v>81</v>
      </c>
      <c r="E147" s="205" t="s">
        <v>185</v>
      </c>
      <c r="F147" s="205" t="s">
        <v>186</v>
      </c>
      <c r="G147" s="203"/>
      <c r="H147" s="203"/>
      <c r="I147" s="206"/>
      <c r="J147" s="207">
        <f>BK147</f>
        <v>0</v>
      </c>
      <c r="K147" s="203"/>
      <c r="L147" s="208"/>
      <c r="M147" s="209"/>
      <c r="N147" s="210"/>
      <c r="O147" s="210"/>
      <c r="P147" s="211">
        <f>P148</f>
        <v>0</v>
      </c>
      <c r="Q147" s="210"/>
      <c r="R147" s="211">
        <f>R148</f>
        <v>0</v>
      </c>
      <c r="S147" s="210"/>
      <c r="T147" s="212">
        <f>T148</f>
        <v>0.080000000000000002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91</v>
      </c>
      <c r="AT147" s="214" t="s">
        <v>81</v>
      </c>
      <c r="AU147" s="214" t="s">
        <v>82</v>
      </c>
      <c r="AY147" s="213" t="s">
        <v>131</v>
      </c>
      <c r="BK147" s="215">
        <f>BK148</f>
        <v>0</v>
      </c>
    </row>
    <row r="148" s="12" customFormat="1" ht="22.8" customHeight="1">
      <c r="A148" s="12"/>
      <c r="B148" s="202"/>
      <c r="C148" s="203"/>
      <c r="D148" s="204" t="s">
        <v>81</v>
      </c>
      <c r="E148" s="216" t="s">
        <v>187</v>
      </c>
      <c r="F148" s="216" t="s">
        <v>188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SUM(P149:P151)</f>
        <v>0</v>
      </c>
      <c r="Q148" s="210"/>
      <c r="R148" s="211">
        <f>SUM(R149:R151)</f>
        <v>0</v>
      </c>
      <c r="S148" s="210"/>
      <c r="T148" s="212">
        <f>SUM(T149:T151)</f>
        <v>0.080000000000000002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91</v>
      </c>
      <c r="AT148" s="214" t="s">
        <v>81</v>
      </c>
      <c r="AU148" s="214" t="s">
        <v>37</v>
      </c>
      <c r="AY148" s="213" t="s">
        <v>131</v>
      </c>
      <c r="BK148" s="215">
        <f>SUM(BK149:BK151)</f>
        <v>0</v>
      </c>
    </row>
    <row r="149" s="2" customFormat="1" ht="37.8" customHeight="1">
      <c r="A149" s="37"/>
      <c r="B149" s="38"/>
      <c r="C149" s="218" t="s">
        <v>189</v>
      </c>
      <c r="D149" s="218" t="s">
        <v>133</v>
      </c>
      <c r="E149" s="219" t="s">
        <v>190</v>
      </c>
      <c r="F149" s="220" t="s">
        <v>191</v>
      </c>
      <c r="G149" s="221" t="s">
        <v>153</v>
      </c>
      <c r="H149" s="222">
        <v>80</v>
      </c>
      <c r="I149" s="223"/>
      <c r="J149" s="222">
        <f>ROUND(I149*H149,1)</f>
        <v>0</v>
      </c>
      <c r="K149" s="224"/>
      <c r="L149" s="43"/>
      <c r="M149" s="225" t="s">
        <v>1</v>
      </c>
      <c r="N149" s="226" t="s">
        <v>47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0.001</v>
      </c>
      <c r="T149" s="228">
        <f>S149*H149</f>
        <v>0.080000000000000002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192</v>
      </c>
      <c r="AT149" s="229" t="s">
        <v>133</v>
      </c>
      <c r="AU149" s="229" t="s">
        <v>91</v>
      </c>
      <c r="AY149" s="16" t="s">
        <v>131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37</v>
      </c>
      <c r="BK149" s="230">
        <f>ROUND(I149*H149,1)</f>
        <v>0</v>
      </c>
      <c r="BL149" s="16" t="s">
        <v>192</v>
      </c>
      <c r="BM149" s="229" t="s">
        <v>193</v>
      </c>
    </row>
    <row r="150" s="2" customFormat="1">
      <c r="A150" s="37"/>
      <c r="B150" s="38"/>
      <c r="C150" s="39"/>
      <c r="D150" s="233" t="s">
        <v>162</v>
      </c>
      <c r="E150" s="39"/>
      <c r="F150" s="253" t="s">
        <v>194</v>
      </c>
      <c r="G150" s="39"/>
      <c r="H150" s="39"/>
      <c r="I150" s="254"/>
      <c r="J150" s="39"/>
      <c r="K150" s="39"/>
      <c r="L150" s="43"/>
      <c r="M150" s="255"/>
      <c r="N150" s="256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162</v>
      </c>
      <c r="AU150" s="16" t="s">
        <v>91</v>
      </c>
    </row>
    <row r="151" s="13" customFormat="1">
      <c r="A151" s="13"/>
      <c r="B151" s="231"/>
      <c r="C151" s="232"/>
      <c r="D151" s="233" t="s">
        <v>139</v>
      </c>
      <c r="E151" s="234" t="s">
        <v>1</v>
      </c>
      <c r="F151" s="235" t="s">
        <v>195</v>
      </c>
      <c r="G151" s="232"/>
      <c r="H151" s="236">
        <v>80</v>
      </c>
      <c r="I151" s="237"/>
      <c r="J151" s="232"/>
      <c r="K151" s="232"/>
      <c r="L151" s="238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139</v>
      </c>
      <c r="AU151" s="242" t="s">
        <v>91</v>
      </c>
      <c r="AV151" s="13" t="s">
        <v>91</v>
      </c>
      <c r="AW151" s="13" t="s">
        <v>36</v>
      </c>
      <c r="AX151" s="13" t="s">
        <v>37</v>
      </c>
      <c r="AY151" s="242" t="s">
        <v>131</v>
      </c>
    </row>
    <row r="152" s="2" customFormat="1" ht="6.96" customHeight="1">
      <c r="A152" s="37"/>
      <c r="B152" s="65"/>
      <c r="C152" s="66"/>
      <c r="D152" s="66"/>
      <c r="E152" s="66"/>
      <c r="F152" s="66"/>
      <c r="G152" s="66"/>
      <c r="H152" s="66"/>
      <c r="I152" s="66"/>
      <c r="J152" s="66"/>
      <c r="K152" s="66"/>
      <c r="L152" s="43"/>
      <c r="M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</sheetData>
  <sheetProtection sheet="1" autoFilter="0" formatColumns="0" formatRows="0" objects="1" scenarios="1" spinCount="100000" saltValue="K143R7L2OW4bkeYg+O2ax5CMZt1BZ57efkEwRRjXxfXxNSJNJas/O4e6vWLbDecoKQpFnOFjI+S+Qd0GXdkyXA==" hashValue="LutHvaCEfugHCSvtKgtcXUgMhcP9igNc/NibO5ux9D6MDfaxM4gTvj7kSBZFg98DbLjU/kEgOpr4b1rvoZp3OQ==" algorithmName="SHA-512" password="CC35"/>
  <autoFilter ref="C122:K15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196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ROUND(J119,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ROUND((SUM(BE119:BE177)),  0)</f>
        <v>0</v>
      </c>
      <c r="G33" s="37"/>
      <c r="H33" s="37"/>
      <c r="I33" s="154">
        <v>0.20999999999999999</v>
      </c>
      <c r="J33" s="153">
        <f>ROUND(((SUM(BE119:BE177))*I33),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ROUND((SUM(BF119:BF177)),  0)</f>
        <v>0</v>
      </c>
      <c r="G34" s="37"/>
      <c r="H34" s="37"/>
      <c r="I34" s="154">
        <v>0.14999999999999999</v>
      </c>
      <c r="J34" s="153">
        <f>ROUND(((SUM(BF119:BF177))*I34),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ROUND((SUM(BG119:BG177)),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ROUND((SUM(BH119:BH177)),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ROUND((SUM(BI119:BI177)),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177249-1.2 - Etapa 1 v km 0,000 - 0,900 SO 01.2 Dosypání hráze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113</v>
      </c>
      <c r="E99" s="187"/>
      <c r="F99" s="187"/>
      <c r="G99" s="187"/>
      <c r="H99" s="187"/>
      <c r="I99" s="187"/>
      <c r="J99" s="188">
        <f>J174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Morava - Bohuslavice,Vitošov, dosypání hráze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102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30" customHeight="1">
      <c r="A111" s="37"/>
      <c r="B111" s="38"/>
      <c r="C111" s="39"/>
      <c r="D111" s="39"/>
      <c r="E111" s="75" t="str">
        <f>E9</f>
        <v>177249-1.2 - Etapa 1 v km 0,000 - 0,900 SO 01.2 Dosypání hráze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Bohuslavice, Hrabová</v>
      </c>
      <c r="G113" s="39"/>
      <c r="H113" s="39"/>
      <c r="I113" s="31" t="s">
        <v>22</v>
      </c>
      <c r="J113" s="78" t="str">
        <f>IF(J12="","",J12)</f>
        <v>26. 12. 2017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Povodí Moravy, s.p.</v>
      </c>
      <c r="G115" s="39"/>
      <c r="H115" s="39"/>
      <c r="I115" s="31" t="s">
        <v>32</v>
      </c>
      <c r="J115" s="35" t="str">
        <f>E21</f>
        <v>GEOtest, a.s.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38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117</v>
      </c>
      <c r="D118" s="193" t="s">
        <v>67</v>
      </c>
      <c r="E118" s="193" t="s">
        <v>63</v>
      </c>
      <c r="F118" s="193" t="s">
        <v>64</v>
      </c>
      <c r="G118" s="193" t="s">
        <v>118</v>
      </c>
      <c r="H118" s="193" t="s">
        <v>119</v>
      </c>
      <c r="I118" s="193" t="s">
        <v>120</v>
      </c>
      <c r="J118" s="194" t="s">
        <v>106</v>
      </c>
      <c r="K118" s="195" t="s">
        <v>121</v>
      </c>
      <c r="L118" s="196"/>
      <c r="M118" s="99" t="s">
        <v>1</v>
      </c>
      <c r="N118" s="100" t="s">
        <v>46</v>
      </c>
      <c r="O118" s="100" t="s">
        <v>122</v>
      </c>
      <c r="P118" s="100" t="s">
        <v>123</v>
      </c>
      <c r="Q118" s="100" t="s">
        <v>124</v>
      </c>
      <c r="R118" s="100" t="s">
        <v>125</v>
      </c>
      <c r="S118" s="100" t="s">
        <v>126</v>
      </c>
      <c r="T118" s="101" t="s">
        <v>127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128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3473.1900000000001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81</v>
      </c>
      <c r="AU119" s="16" t="s">
        <v>108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81</v>
      </c>
      <c r="E120" s="205" t="s">
        <v>129</v>
      </c>
      <c r="F120" s="205" t="s">
        <v>130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P121+P174</f>
        <v>0</v>
      </c>
      <c r="Q120" s="210"/>
      <c r="R120" s="211">
        <f>R121+R174</f>
        <v>3473.1900000000001</v>
      </c>
      <c r="S120" s="210"/>
      <c r="T120" s="212">
        <f>T121+T174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37</v>
      </c>
      <c r="AT120" s="214" t="s">
        <v>81</v>
      </c>
      <c r="AU120" s="214" t="s">
        <v>82</v>
      </c>
      <c r="AY120" s="213" t="s">
        <v>131</v>
      </c>
      <c r="BK120" s="215">
        <f>BK121+BK174</f>
        <v>0</v>
      </c>
    </row>
    <row r="121" s="12" customFormat="1" ht="22.8" customHeight="1">
      <c r="A121" s="12"/>
      <c r="B121" s="202"/>
      <c r="C121" s="203"/>
      <c r="D121" s="204" t="s">
        <v>81</v>
      </c>
      <c r="E121" s="216" t="s">
        <v>37</v>
      </c>
      <c r="F121" s="216" t="s">
        <v>132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SUM(P122:P173)</f>
        <v>0</v>
      </c>
      <c r="Q121" s="210"/>
      <c r="R121" s="211">
        <f>SUM(R122:R173)</f>
        <v>3473.1900000000001</v>
      </c>
      <c r="S121" s="210"/>
      <c r="T121" s="212">
        <f>SUM(T122:T173)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37</v>
      </c>
      <c r="AT121" s="214" t="s">
        <v>81</v>
      </c>
      <c r="AU121" s="214" t="s">
        <v>37</v>
      </c>
      <c r="AY121" s="213" t="s">
        <v>131</v>
      </c>
      <c r="BK121" s="215">
        <f>SUM(BK122:BK173)</f>
        <v>0</v>
      </c>
    </row>
    <row r="122" s="2" customFormat="1" ht="49.05" customHeight="1">
      <c r="A122" s="37"/>
      <c r="B122" s="38"/>
      <c r="C122" s="218" t="s">
        <v>37</v>
      </c>
      <c r="D122" s="218" t="s">
        <v>133</v>
      </c>
      <c r="E122" s="219" t="s">
        <v>197</v>
      </c>
      <c r="F122" s="220" t="s">
        <v>198</v>
      </c>
      <c r="G122" s="221" t="s">
        <v>136</v>
      </c>
      <c r="H122" s="222">
        <v>75</v>
      </c>
      <c r="I122" s="223"/>
      <c r="J122" s="222">
        <f>ROUND(I122*H122,1)</f>
        <v>0</v>
      </c>
      <c r="K122" s="224"/>
      <c r="L122" s="43"/>
      <c r="M122" s="225" t="s">
        <v>1</v>
      </c>
      <c r="N122" s="226" t="s">
        <v>47</v>
      </c>
      <c r="O122" s="90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9" t="s">
        <v>137</v>
      </c>
      <c r="AT122" s="229" t="s">
        <v>133</v>
      </c>
      <c r="AU122" s="229" t="s">
        <v>91</v>
      </c>
      <c r="AY122" s="16" t="s">
        <v>131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6" t="s">
        <v>37</v>
      </c>
      <c r="BK122" s="230">
        <f>ROUND(I122*H122,1)</f>
        <v>0</v>
      </c>
      <c r="BL122" s="16" t="s">
        <v>137</v>
      </c>
      <c r="BM122" s="229" t="s">
        <v>199</v>
      </c>
    </row>
    <row r="123" s="2" customFormat="1" ht="16.5" customHeight="1">
      <c r="A123" s="37"/>
      <c r="B123" s="38"/>
      <c r="C123" s="218" t="s">
        <v>91</v>
      </c>
      <c r="D123" s="218" t="s">
        <v>133</v>
      </c>
      <c r="E123" s="219" t="s">
        <v>200</v>
      </c>
      <c r="F123" s="220" t="s">
        <v>201</v>
      </c>
      <c r="G123" s="221" t="s">
        <v>202</v>
      </c>
      <c r="H123" s="222">
        <v>102</v>
      </c>
      <c r="I123" s="223"/>
      <c r="J123" s="222">
        <f>ROUND(I123*H123,1)</f>
        <v>0</v>
      </c>
      <c r="K123" s="224"/>
      <c r="L123" s="43"/>
      <c r="M123" s="225" t="s">
        <v>1</v>
      </c>
      <c r="N123" s="226" t="s">
        <v>47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137</v>
      </c>
      <c r="AT123" s="229" t="s">
        <v>133</v>
      </c>
      <c r="AU123" s="229" t="s">
        <v>91</v>
      </c>
      <c r="AY123" s="16" t="s">
        <v>131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37</v>
      </c>
      <c r="BK123" s="230">
        <f>ROUND(I123*H123,1)</f>
        <v>0</v>
      </c>
      <c r="BL123" s="16" t="s">
        <v>137</v>
      </c>
      <c r="BM123" s="229" t="s">
        <v>203</v>
      </c>
    </row>
    <row r="124" s="2" customFormat="1" ht="16.5" customHeight="1">
      <c r="A124" s="37"/>
      <c r="B124" s="38"/>
      <c r="C124" s="218" t="s">
        <v>145</v>
      </c>
      <c r="D124" s="218" t="s">
        <v>133</v>
      </c>
      <c r="E124" s="219" t="s">
        <v>204</v>
      </c>
      <c r="F124" s="220" t="s">
        <v>205</v>
      </c>
      <c r="G124" s="221" t="s">
        <v>202</v>
      </c>
      <c r="H124" s="222">
        <v>15</v>
      </c>
      <c r="I124" s="223"/>
      <c r="J124" s="222">
        <f>ROUND(I124*H124,1)</f>
        <v>0</v>
      </c>
      <c r="K124" s="224"/>
      <c r="L124" s="43"/>
      <c r="M124" s="225" t="s">
        <v>1</v>
      </c>
      <c r="N124" s="226" t="s">
        <v>47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137</v>
      </c>
      <c r="AT124" s="229" t="s">
        <v>133</v>
      </c>
      <c r="AU124" s="229" t="s">
        <v>91</v>
      </c>
      <c r="AY124" s="16" t="s">
        <v>131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37</v>
      </c>
      <c r="BK124" s="230">
        <f>ROUND(I124*H124,1)</f>
        <v>0</v>
      </c>
      <c r="BL124" s="16" t="s">
        <v>137</v>
      </c>
      <c r="BM124" s="229" t="s">
        <v>206</v>
      </c>
    </row>
    <row r="125" s="2" customFormat="1" ht="16.5" customHeight="1">
      <c r="A125" s="37"/>
      <c r="B125" s="38"/>
      <c r="C125" s="218" t="s">
        <v>137</v>
      </c>
      <c r="D125" s="218" t="s">
        <v>133</v>
      </c>
      <c r="E125" s="219" t="s">
        <v>207</v>
      </c>
      <c r="F125" s="220" t="s">
        <v>208</v>
      </c>
      <c r="G125" s="221" t="s">
        <v>202</v>
      </c>
      <c r="H125" s="222">
        <v>4</v>
      </c>
      <c r="I125" s="223"/>
      <c r="J125" s="222">
        <f>ROUND(I125*H125,1)</f>
        <v>0</v>
      </c>
      <c r="K125" s="224"/>
      <c r="L125" s="43"/>
      <c r="M125" s="225" t="s">
        <v>1</v>
      </c>
      <c r="N125" s="226" t="s">
        <v>47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137</v>
      </c>
      <c r="AT125" s="229" t="s">
        <v>133</v>
      </c>
      <c r="AU125" s="229" t="s">
        <v>91</v>
      </c>
      <c r="AY125" s="16" t="s">
        <v>131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37</v>
      </c>
      <c r="BK125" s="230">
        <f>ROUND(I125*H125,1)</f>
        <v>0</v>
      </c>
      <c r="BL125" s="16" t="s">
        <v>137</v>
      </c>
      <c r="BM125" s="229" t="s">
        <v>209</v>
      </c>
    </row>
    <row r="126" s="2" customFormat="1" ht="16.5" customHeight="1">
      <c r="A126" s="37"/>
      <c r="B126" s="38"/>
      <c r="C126" s="218" t="s">
        <v>157</v>
      </c>
      <c r="D126" s="218" t="s">
        <v>133</v>
      </c>
      <c r="E126" s="219" t="s">
        <v>210</v>
      </c>
      <c r="F126" s="220" t="s">
        <v>211</v>
      </c>
      <c r="G126" s="221" t="s">
        <v>202</v>
      </c>
      <c r="H126" s="222">
        <v>2</v>
      </c>
      <c r="I126" s="223"/>
      <c r="J126" s="222">
        <f>ROUND(I126*H126,1)</f>
        <v>0</v>
      </c>
      <c r="K126" s="224"/>
      <c r="L126" s="43"/>
      <c r="M126" s="225" t="s">
        <v>1</v>
      </c>
      <c r="N126" s="226" t="s">
        <v>47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137</v>
      </c>
      <c r="AT126" s="229" t="s">
        <v>133</v>
      </c>
      <c r="AU126" s="229" t="s">
        <v>91</v>
      </c>
      <c r="AY126" s="16" t="s">
        <v>131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37</v>
      </c>
      <c r="BK126" s="230">
        <f>ROUND(I126*H126,1)</f>
        <v>0</v>
      </c>
      <c r="BL126" s="16" t="s">
        <v>137</v>
      </c>
      <c r="BM126" s="229" t="s">
        <v>212</v>
      </c>
    </row>
    <row r="127" s="2" customFormat="1" ht="24.15" customHeight="1">
      <c r="A127" s="37"/>
      <c r="B127" s="38"/>
      <c r="C127" s="218" t="s">
        <v>165</v>
      </c>
      <c r="D127" s="218" t="s">
        <v>133</v>
      </c>
      <c r="E127" s="219" t="s">
        <v>213</v>
      </c>
      <c r="F127" s="220" t="s">
        <v>214</v>
      </c>
      <c r="G127" s="221" t="s">
        <v>202</v>
      </c>
      <c r="H127" s="222">
        <v>184</v>
      </c>
      <c r="I127" s="223"/>
      <c r="J127" s="222">
        <f>ROUND(I127*H127,1)</f>
        <v>0</v>
      </c>
      <c r="K127" s="224"/>
      <c r="L127" s="43"/>
      <c r="M127" s="225" t="s">
        <v>1</v>
      </c>
      <c r="N127" s="226" t="s">
        <v>47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137</v>
      </c>
      <c r="AT127" s="229" t="s">
        <v>133</v>
      </c>
      <c r="AU127" s="229" t="s">
        <v>91</v>
      </c>
      <c r="AY127" s="16" t="s">
        <v>131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37</v>
      </c>
      <c r="BK127" s="230">
        <f>ROUND(I127*H127,1)</f>
        <v>0</v>
      </c>
      <c r="BL127" s="16" t="s">
        <v>137</v>
      </c>
      <c r="BM127" s="229" t="s">
        <v>215</v>
      </c>
    </row>
    <row r="128" s="2" customFormat="1" ht="24.15" customHeight="1">
      <c r="A128" s="37"/>
      <c r="B128" s="38"/>
      <c r="C128" s="218" t="s">
        <v>170</v>
      </c>
      <c r="D128" s="218" t="s">
        <v>133</v>
      </c>
      <c r="E128" s="219" t="s">
        <v>216</v>
      </c>
      <c r="F128" s="220" t="s">
        <v>217</v>
      </c>
      <c r="G128" s="221" t="s">
        <v>202</v>
      </c>
      <c r="H128" s="222">
        <v>35</v>
      </c>
      <c r="I128" s="223"/>
      <c r="J128" s="222">
        <f>ROUND(I128*H128,1)</f>
        <v>0</v>
      </c>
      <c r="K128" s="224"/>
      <c r="L128" s="43"/>
      <c r="M128" s="225" t="s">
        <v>1</v>
      </c>
      <c r="N128" s="226" t="s">
        <v>47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137</v>
      </c>
      <c r="AT128" s="229" t="s">
        <v>133</v>
      </c>
      <c r="AU128" s="229" t="s">
        <v>91</v>
      </c>
      <c r="AY128" s="16" t="s">
        <v>131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37</v>
      </c>
      <c r="BK128" s="230">
        <f>ROUND(I128*H128,1)</f>
        <v>0</v>
      </c>
      <c r="BL128" s="16" t="s">
        <v>137</v>
      </c>
      <c r="BM128" s="229" t="s">
        <v>218</v>
      </c>
    </row>
    <row r="129" s="2" customFormat="1" ht="24.15" customHeight="1">
      <c r="A129" s="37"/>
      <c r="B129" s="38"/>
      <c r="C129" s="218" t="s">
        <v>154</v>
      </c>
      <c r="D129" s="218" t="s">
        <v>133</v>
      </c>
      <c r="E129" s="219" t="s">
        <v>219</v>
      </c>
      <c r="F129" s="220" t="s">
        <v>220</v>
      </c>
      <c r="G129" s="221" t="s">
        <v>202</v>
      </c>
      <c r="H129" s="222">
        <v>12</v>
      </c>
      <c r="I129" s="223"/>
      <c r="J129" s="222">
        <f>ROUND(I129*H129,1)</f>
        <v>0</v>
      </c>
      <c r="K129" s="224"/>
      <c r="L129" s="43"/>
      <c r="M129" s="225" t="s">
        <v>1</v>
      </c>
      <c r="N129" s="226" t="s">
        <v>47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137</v>
      </c>
      <c r="AT129" s="229" t="s">
        <v>133</v>
      </c>
      <c r="AU129" s="229" t="s">
        <v>91</v>
      </c>
      <c r="AY129" s="16" t="s">
        <v>131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37</v>
      </c>
      <c r="BK129" s="230">
        <f>ROUND(I129*H129,1)</f>
        <v>0</v>
      </c>
      <c r="BL129" s="16" t="s">
        <v>137</v>
      </c>
      <c r="BM129" s="229" t="s">
        <v>221</v>
      </c>
    </row>
    <row r="130" s="2" customFormat="1" ht="24.15" customHeight="1">
      <c r="A130" s="37"/>
      <c r="B130" s="38"/>
      <c r="C130" s="218" t="s">
        <v>168</v>
      </c>
      <c r="D130" s="218" t="s">
        <v>133</v>
      </c>
      <c r="E130" s="219" t="s">
        <v>222</v>
      </c>
      <c r="F130" s="220" t="s">
        <v>223</v>
      </c>
      <c r="G130" s="221" t="s">
        <v>202</v>
      </c>
      <c r="H130" s="222">
        <v>8</v>
      </c>
      <c r="I130" s="223"/>
      <c r="J130" s="222">
        <f>ROUND(I130*H130,1)</f>
        <v>0</v>
      </c>
      <c r="K130" s="224"/>
      <c r="L130" s="43"/>
      <c r="M130" s="225" t="s">
        <v>1</v>
      </c>
      <c r="N130" s="226" t="s">
        <v>47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137</v>
      </c>
      <c r="AT130" s="229" t="s">
        <v>133</v>
      </c>
      <c r="AU130" s="229" t="s">
        <v>91</v>
      </c>
      <c r="AY130" s="16" t="s">
        <v>131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37</v>
      </c>
      <c r="BK130" s="230">
        <f>ROUND(I130*H130,1)</f>
        <v>0</v>
      </c>
      <c r="BL130" s="16" t="s">
        <v>137</v>
      </c>
      <c r="BM130" s="229" t="s">
        <v>224</v>
      </c>
    </row>
    <row r="131" s="2" customFormat="1" ht="33" customHeight="1">
      <c r="A131" s="37"/>
      <c r="B131" s="38"/>
      <c r="C131" s="218" t="s">
        <v>189</v>
      </c>
      <c r="D131" s="218" t="s">
        <v>133</v>
      </c>
      <c r="E131" s="219" t="s">
        <v>225</v>
      </c>
      <c r="F131" s="220" t="s">
        <v>226</v>
      </c>
      <c r="G131" s="221" t="s">
        <v>202</v>
      </c>
      <c r="H131" s="222">
        <v>4</v>
      </c>
      <c r="I131" s="223"/>
      <c r="J131" s="222">
        <f>ROUND(I131*H131,1)</f>
        <v>0</v>
      </c>
      <c r="K131" s="224"/>
      <c r="L131" s="43"/>
      <c r="M131" s="225" t="s">
        <v>1</v>
      </c>
      <c r="N131" s="226" t="s">
        <v>47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137</v>
      </c>
      <c r="AT131" s="229" t="s">
        <v>133</v>
      </c>
      <c r="AU131" s="229" t="s">
        <v>91</v>
      </c>
      <c r="AY131" s="16" t="s">
        <v>131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37</v>
      </c>
      <c r="BK131" s="230">
        <f>ROUND(I131*H131,1)</f>
        <v>0</v>
      </c>
      <c r="BL131" s="16" t="s">
        <v>137</v>
      </c>
      <c r="BM131" s="229" t="s">
        <v>227</v>
      </c>
    </row>
    <row r="132" s="2" customFormat="1" ht="33" customHeight="1">
      <c r="A132" s="37"/>
      <c r="B132" s="38"/>
      <c r="C132" s="218" t="s">
        <v>228</v>
      </c>
      <c r="D132" s="218" t="s">
        <v>133</v>
      </c>
      <c r="E132" s="219" t="s">
        <v>229</v>
      </c>
      <c r="F132" s="220" t="s">
        <v>230</v>
      </c>
      <c r="G132" s="221" t="s">
        <v>231</v>
      </c>
      <c r="H132" s="222">
        <v>1</v>
      </c>
      <c r="I132" s="223"/>
      <c r="J132" s="222">
        <f>ROUND(I132*H132,1)</f>
        <v>0</v>
      </c>
      <c r="K132" s="224"/>
      <c r="L132" s="43"/>
      <c r="M132" s="225" t="s">
        <v>1</v>
      </c>
      <c r="N132" s="226" t="s">
        <v>47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137</v>
      </c>
      <c r="AT132" s="229" t="s">
        <v>133</v>
      </c>
      <c r="AU132" s="229" t="s">
        <v>91</v>
      </c>
      <c r="AY132" s="16" t="s">
        <v>131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37</v>
      </c>
      <c r="BK132" s="230">
        <f>ROUND(I132*H132,1)</f>
        <v>0</v>
      </c>
      <c r="BL132" s="16" t="s">
        <v>137</v>
      </c>
      <c r="BM132" s="229" t="s">
        <v>232</v>
      </c>
    </row>
    <row r="133" s="2" customFormat="1">
      <c r="A133" s="37"/>
      <c r="B133" s="38"/>
      <c r="C133" s="39"/>
      <c r="D133" s="233" t="s">
        <v>162</v>
      </c>
      <c r="E133" s="39"/>
      <c r="F133" s="253" t="s">
        <v>233</v>
      </c>
      <c r="G133" s="39"/>
      <c r="H133" s="39"/>
      <c r="I133" s="254"/>
      <c r="J133" s="39"/>
      <c r="K133" s="39"/>
      <c r="L133" s="43"/>
      <c r="M133" s="255"/>
      <c r="N133" s="25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162</v>
      </c>
      <c r="AU133" s="16" t="s">
        <v>91</v>
      </c>
    </row>
    <row r="134" s="2" customFormat="1" ht="33" customHeight="1">
      <c r="A134" s="37"/>
      <c r="B134" s="38"/>
      <c r="C134" s="218" t="s">
        <v>234</v>
      </c>
      <c r="D134" s="218" t="s">
        <v>133</v>
      </c>
      <c r="E134" s="219" t="s">
        <v>235</v>
      </c>
      <c r="F134" s="220" t="s">
        <v>236</v>
      </c>
      <c r="G134" s="221" t="s">
        <v>237</v>
      </c>
      <c r="H134" s="222">
        <v>8766.4099999999999</v>
      </c>
      <c r="I134" s="223"/>
      <c r="J134" s="222">
        <f>ROUND(I134*H134,1)</f>
        <v>0</v>
      </c>
      <c r="K134" s="224"/>
      <c r="L134" s="43"/>
      <c r="M134" s="225" t="s">
        <v>1</v>
      </c>
      <c r="N134" s="226" t="s">
        <v>47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137</v>
      </c>
      <c r="AT134" s="229" t="s">
        <v>133</v>
      </c>
      <c r="AU134" s="229" t="s">
        <v>91</v>
      </c>
      <c r="AY134" s="16" t="s">
        <v>131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37</v>
      </c>
      <c r="BK134" s="230">
        <f>ROUND(I134*H134,1)</f>
        <v>0</v>
      </c>
      <c r="BL134" s="16" t="s">
        <v>137</v>
      </c>
      <c r="BM134" s="229" t="s">
        <v>238</v>
      </c>
    </row>
    <row r="135" s="13" customFormat="1">
      <c r="A135" s="13"/>
      <c r="B135" s="231"/>
      <c r="C135" s="232"/>
      <c r="D135" s="233" t="s">
        <v>139</v>
      </c>
      <c r="E135" s="234" t="s">
        <v>1</v>
      </c>
      <c r="F135" s="235" t="s">
        <v>239</v>
      </c>
      <c r="G135" s="232"/>
      <c r="H135" s="236">
        <v>8766.4099999999999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139</v>
      </c>
      <c r="AU135" s="242" t="s">
        <v>91</v>
      </c>
      <c r="AV135" s="13" t="s">
        <v>91</v>
      </c>
      <c r="AW135" s="13" t="s">
        <v>36</v>
      </c>
      <c r="AX135" s="13" t="s">
        <v>37</v>
      </c>
      <c r="AY135" s="242" t="s">
        <v>131</v>
      </c>
    </row>
    <row r="136" s="2" customFormat="1" ht="24.15" customHeight="1">
      <c r="A136" s="37"/>
      <c r="B136" s="38"/>
      <c r="C136" s="218" t="s">
        <v>240</v>
      </c>
      <c r="D136" s="218" t="s">
        <v>133</v>
      </c>
      <c r="E136" s="219" t="s">
        <v>241</v>
      </c>
      <c r="F136" s="220" t="s">
        <v>242</v>
      </c>
      <c r="G136" s="221" t="s">
        <v>237</v>
      </c>
      <c r="H136" s="222">
        <v>5873.4899999999998</v>
      </c>
      <c r="I136" s="223"/>
      <c r="J136" s="222">
        <f>ROUND(I136*H136,1)</f>
        <v>0</v>
      </c>
      <c r="K136" s="224"/>
      <c r="L136" s="43"/>
      <c r="M136" s="225" t="s">
        <v>1</v>
      </c>
      <c r="N136" s="226" t="s">
        <v>47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137</v>
      </c>
      <c r="AT136" s="229" t="s">
        <v>133</v>
      </c>
      <c r="AU136" s="229" t="s">
        <v>91</v>
      </c>
      <c r="AY136" s="16" t="s">
        <v>131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37</v>
      </c>
      <c r="BK136" s="230">
        <f>ROUND(I136*H136,1)</f>
        <v>0</v>
      </c>
      <c r="BL136" s="16" t="s">
        <v>137</v>
      </c>
      <c r="BM136" s="229" t="s">
        <v>243</v>
      </c>
    </row>
    <row r="137" s="2" customFormat="1">
      <c r="A137" s="37"/>
      <c r="B137" s="38"/>
      <c r="C137" s="39"/>
      <c r="D137" s="233" t="s">
        <v>162</v>
      </c>
      <c r="E137" s="39"/>
      <c r="F137" s="253" t="s">
        <v>244</v>
      </c>
      <c r="G137" s="39"/>
      <c r="H137" s="39"/>
      <c r="I137" s="254"/>
      <c r="J137" s="39"/>
      <c r="K137" s="39"/>
      <c r="L137" s="43"/>
      <c r="M137" s="255"/>
      <c r="N137" s="256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162</v>
      </c>
      <c r="AU137" s="16" t="s">
        <v>91</v>
      </c>
    </row>
    <row r="138" s="13" customFormat="1">
      <c r="A138" s="13"/>
      <c r="B138" s="231"/>
      <c r="C138" s="232"/>
      <c r="D138" s="233" t="s">
        <v>139</v>
      </c>
      <c r="E138" s="234" t="s">
        <v>1</v>
      </c>
      <c r="F138" s="235" t="s">
        <v>245</v>
      </c>
      <c r="G138" s="232"/>
      <c r="H138" s="236">
        <v>5873.4899999999998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139</v>
      </c>
      <c r="AU138" s="242" t="s">
        <v>91</v>
      </c>
      <c r="AV138" s="13" t="s">
        <v>91</v>
      </c>
      <c r="AW138" s="13" t="s">
        <v>36</v>
      </c>
      <c r="AX138" s="13" t="s">
        <v>37</v>
      </c>
      <c r="AY138" s="242" t="s">
        <v>131</v>
      </c>
    </row>
    <row r="139" s="2" customFormat="1" ht="62.7" customHeight="1">
      <c r="A139" s="37"/>
      <c r="B139" s="38"/>
      <c r="C139" s="218" t="s">
        <v>246</v>
      </c>
      <c r="D139" s="218" t="s">
        <v>133</v>
      </c>
      <c r="E139" s="219" t="s">
        <v>247</v>
      </c>
      <c r="F139" s="220" t="s">
        <v>248</v>
      </c>
      <c r="G139" s="221" t="s">
        <v>237</v>
      </c>
      <c r="H139" s="222">
        <v>15779.540000000001</v>
      </c>
      <c r="I139" s="223"/>
      <c r="J139" s="222">
        <f>ROUND(I139*H139,1)</f>
        <v>0</v>
      </c>
      <c r="K139" s="224"/>
      <c r="L139" s="43"/>
      <c r="M139" s="225" t="s">
        <v>1</v>
      </c>
      <c r="N139" s="226" t="s">
        <v>47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137</v>
      </c>
      <c r="AT139" s="229" t="s">
        <v>133</v>
      </c>
      <c r="AU139" s="229" t="s">
        <v>91</v>
      </c>
      <c r="AY139" s="16" t="s">
        <v>131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37</v>
      </c>
      <c r="BK139" s="230">
        <f>ROUND(I139*H139,1)</f>
        <v>0</v>
      </c>
      <c r="BL139" s="16" t="s">
        <v>137</v>
      </c>
      <c r="BM139" s="229" t="s">
        <v>249</v>
      </c>
    </row>
    <row r="140" s="13" customFormat="1">
      <c r="A140" s="13"/>
      <c r="B140" s="231"/>
      <c r="C140" s="232"/>
      <c r="D140" s="233" t="s">
        <v>139</v>
      </c>
      <c r="E140" s="234" t="s">
        <v>1</v>
      </c>
      <c r="F140" s="235" t="s">
        <v>250</v>
      </c>
      <c r="G140" s="232"/>
      <c r="H140" s="236">
        <v>8766.4099999999999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139</v>
      </c>
      <c r="AU140" s="242" t="s">
        <v>91</v>
      </c>
      <c r="AV140" s="13" t="s">
        <v>91</v>
      </c>
      <c r="AW140" s="13" t="s">
        <v>36</v>
      </c>
      <c r="AX140" s="13" t="s">
        <v>82</v>
      </c>
      <c r="AY140" s="242" t="s">
        <v>131</v>
      </c>
    </row>
    <row r="141" s="13" customFormat="1">
      <c r="A141" s="13"/>
      <c r="B141" s="231"/>
      <c r="C141" s="232"/>
      <c r="D141" s="233" t="s">
        <v>139</v>
      </c>
      <c r="E141" s="234" t="s">
        <v>1</v>
      </c>
      <c r="F141" s="235" t="s">
        <v>251</v>
      </c>
      <c r="G141" s="232"/>
      <c r="H141" s="236">
        <v>7013.1300000000001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139</v>
      </c>
      <c r="AU141" s="242" t="s">
        <v>91</v>
      </c>
      <c r="AV141" s="13" t="s">
        <v>91</v>
      </c>
      <c r="AW141" s="13" t="s">
        <v>36</v>
      </c>
      <c r="AX141" s="13" t="s">
        <v>82</v>
      </c>
      <c r="AY141" s="242" t="s">
        <v>131</v>
      </c>
    </row>
    <row r="142" s="14" customFormat="1">
      <c r="A142" s="14"/>
      <c r="B142" s="260"/>
      <c r="C142" s="261"/>
      <c r="D142" s="233" t="s">
        <v>139</v>
      </c>
      <c r="E142" s="262" t="s">
        <v>1</v>
      </c>
      <c r="F142" s="263" t="s">
        <v>252</v>
      </c>
      <c r="G142" s="261"/>
      <c r="H142" s="264">
        <v>15779.540000000001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0" t="s">
        <v>139</v>
      </c>
      <c r="AU142" s="270" t="s">
        <v>91</v>
      </c>
      <c r="AV142" s="14" t="s">
        <v>137</v>
      </c>
      <c r="AW142" s="14" t="s">
        <v>36</v>
      </c>
      <c r="AX142" s="14" t="s">
        <v>37</v>
      </c>
      <c r="AY142" s="270" t="s">
        <v>131</v>
      </c>
    </row>
    <row r="143" s="2" customFormat="1" ht="62.7" customHeight="1">
      <c r="A143" s="37"/>
      <c r="B143" s="38"/>
      <c r="C143" s="218" t="s">
        <v>8</v>
      </c>
      <c r="D143" s="218" t="s">
        <v>133</v>
      </c>
      <c r="E143" s="219" t="s">
        <v>253</v>
      </c>
      <c r="F143" s="220" t="s">
        <v>254</v>
      </c>
      <c r="G143" s="221" t="s">
        <v>237</v>
      </c>
      <c r="H143" s="222">
        <v>3487.8499999999999</v>
      </c>
      <c r="I143" s="223"/>
      <c r="J143" s="222">
        <f>ROUND(I143*H143,1)</f>
        <v>0</v>
      </c>
      <c r="K143" s="224"/>
      <c r="L143" s="43"/>
      <c r="M143" s="225" t="s">
        <v>1</v>
      </c>
      <c r="N143" s="226" t="s">
        <v>47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137</v>
      </c>
      <c r="AT143" s="229" t="s">
        <v>133</v>
      </c>
      <c r="AU143" s="229" t="s">
        <v>91</v>
      </c>
      <c r="AY143" s="16" t="s">
        <v>131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37</v>
      </c>
      <c r="BK143" s="230">
        <f>ROUND(I143*H143,1)</f>
        <v>0</v>
      </c>
      <c r="BL143" s="16" t="s">
        <v>137</v>
      </c>
      <c r="BM143" s="229" t="s">
        <v>255</v>
      </c>
    </row>
    <row r="144" s="13" customFormat="1">
      <c r="A144" s="13"/>
      <c r="B144" s="231"/>
      <c r="C144" s="232"/>
      <c r="D144" s="233" t="s">
        <v>139</v>
      </c>
      <c r="E144" s="234" t="s">
        <v>1</v>
      </c>
      <c r="F144" s="235" t="s">
        <v>256</v>
      </c>
      <c r="G144" s="232"/>
      <c r="H144" s="236">
        <v>1753.28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139</v>
      </c>
      <c r="AU144" s="242" t="s">
        <v>91</v>
      </c>
      <c r="AV144" s="13" t="s">
        <v>91</v>
      </c>
      <c r="AW144" s="13" t="s">
        <v>36</v>
      </c>
      <c r="AX144" s="13" t="s">
        <v>82</v>
      </c>
      <c r="AY144" s="242" t="s">
        <v>131</v>
      </c>
    </row>
    <row r="145" s="13" customFormat="1">
      <c r="A145" s="13"/>
      <c r="B145" s="231"/>
      <c r="C145" s="232"/>
      <c r="D145" s="233" t="s">
        <v>139</v>
      </c>
      <c r="E145" s="234" t="s">
        <v>1</v>
      </c>
      <c r="F145" s="235" t="s">
        <v>257</v>
      </c>
      <c r="G145" s="232"/>
      <c r="H145" s="236">
        <v>1734.5699999999999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139</v>
      </c>
      <c r="AU145" s="242" t="s">
        <v>91</v>
      </c>
      <c r="AV145" s="13" t="s">
        <v>91</v>
      </c>
      <c r="AW145" s="13" t="s">
        <v>36</v>
      </c>
      <c r="AX145" s="13" t="s">
        <v>82</v>
      </c>
      <c r="AY145" s="242" t="s">
        <v>131</v>
      </c>
    </row>
    <row r="146" s="14" customFormat="1">
      <c r="A146" s="14"/>
      <c r="B146" s="260"/>
      <c r="C146" s="261"/>
      <c r="D146" s="233" t="s">
        <v>139</v>
      </c>
      <c r="E146" s="262" t="s">
        <v>1</v>
      </c>
      <c r="F146" s="263" t="s">
        <v>252</v>
      </c>
      <c r="G146" s="261"/>
      <c r="H146" s="264">
        <v>3487.8499999999999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0" t="s">
        <v>139</v>
      </c>
      <c r="AU146" s="270" t="s">
        <v>91</v>
      </c>
      <c r="AV146" s="14" t="s">
        <v>137</v>
      </c>
      <c r="AW146" s="14" t="s">
        <v>36</v>
      </c>
      <c r="AX146" s="14" t="s">
        <v>37</v>
      </c>
      <c r="AY146" s="270" t="s">
        <v>131</v>
      </c>
    </row>
    <row r="147" s="2" customFormat="1" ht="66.75" customHeight="1">
      <c r="A147" s="37"/>
      <c r="B147" s="38"/>
      <c r="C147" s="218" t="s">
        <v>192</v>
      </c>
      <c r="D147" s="218" t="s">
        <v>133</v>
      </c>
      <c r="E147" s="219" t="s">
        <v>258</v>
      </c>
      <c r="F147" s="220" t="s">
        <v>259</v>
      </c>
      <c r="G147" s="221" t="s">
        <v>237</v>
      </c>
      <c r="H147" s="222">
        <v>38572.199999999997</v>
      </c>
      <c r="I147" s="223"/>
      <c r="J147" s="222">
        <f>ROUND(I147*H147,1)</f>
        <v>0</v>
      </c>
      <c r="K147" s="224"/>
      <c r="L147" s="43"/>
      <c r="M147" s="225" t="s">
        <v>1</v>
      </c>
      <c r="N147" s="226" t="s">
        <v>47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137</v>
      </c>
      <c r="AT147" s="229" t="s">
        <v>133</v>
      </c>
      <c r="AU147" s="229" t="s">
        <v>91</v>
      </c>
      <c r="AY147" s="16" t="s">
        <v>131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37</v>
      </c>
      <c r="BK147" s="230">
        <f>ROUND(I147*H147,1)</f>
        <v>0</v>
      </c>
      <c r="BL147" s="16" t="s">
        <v>137</v>
      </c>
      <c r="BM147" s="229" t="s">
        <v>260</v>
      </c>
    </row>
    <row r="148" s="13" customFormat="1">
      <c r="A148" s="13"/>
      <c r="B148" s="231"/>
      <c r="C148" s="232"/>
      <c r="D148" s="233" t="s">
        <v>139</v>
      </c>
      <c r="E148" s="234" t="s">
        <v>1</v>
      </c>
      <c r="F148" s="235" t="s">
        <v>261</v>
      </c>
      <c r="G148" s="232"/>
      <c r="H148" s="236">
        <v>38572.199999999997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139</v>
      </c>
      <c r="AU148" s="242" t="s">
        <v>91</v>
      </c>
      <c r="AV148" s="13" t="s">
        <v>91</v>
      </c>
      <c r="AW148" s="13" t="s">
        <v>36</v>
      </c>
      <c r="AX148" s="13" t="s">
        <v>37</v>
      </c>
      <c r="AY148" s="242" t="s">
        <v>131</v>
      </c>
    </row>
    <row r="149" s="2" customFormat="1" ht="44.25" customHeight="1">
      <c r="A149" s="37"/>
      <c r="B149" s="38"/>
      <c r="C149" s="218" t="s">
        <v>262</v>
      </c>
      <c r="D149" s="218" t="s">
        <v>133</v>
      </c>
      <c r="E149" s="219" t="s">
        <v>263</v>
      </c>
      <c r="F149" s="220" t="s">
        <v>264</v>
      </c>
      <c r="G149" s="221" t="s">
        <v>237</v>
      </c>
      <c r="H149" s="222">
        <v>8747.7000000000007</v>
      </c>
      <c r="I149" s="223"/>
      <c r="J149" s="222">
        <f>ROUND(I149*H149,1)</f>
        <v>0</v>
      </c>
      <c r="K149" s="224"/>
      <c r="L149" s="43"/>
      <c r="M149" s="225" t="s">
        <v>1</v>
      </c>
      <c r="N149" s="226" t="s">
        <v>47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137</v>
      </c>
      <c r="AT149" s="229" t="s">
        <v>133</v>
      </c>
      <c r="AU149" s="229" t="s">
        <v>91</v>
      </c>
      <c r="AY149" s="16" t="s">
        <v>131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37</v>
      </c>
      <c r="BK149" s="230">
        <f>ROUND(I149*H149,1)</f>
        <v>0</v>
      </c>
      <c r="BL149" s="16" t="s">
        <v>137</v>
      </c>
      <c r="BM149" s="229" t="s">
        <v>265</v>
      </c>
    </row>
    <row r="150" s="13" customFormat="1">
      <c r="A150" s="13"/>
      <c r="B150" s="231"/>
      <c r="C150" s="232"/>
      <c r="D150" s="233" t="s">
        <v>139</v>
      </c>
      <c r="E150" s="234" t="s">
        <v>1</v>
      </c>
      <c r="F150" s="235" t="s">
        <v>266</v>
      </c>
      <c r="G150" s="232"/>
      <c r="H150" s="236">
        <v>7013.1300000000001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139</v>
      </c>
      <c r="AU150" s="242" t="s">
        <v>91</v>
      </c>
      <c r="AV150" s="13" t="s">
        <v>91</v>
      </c>
      <c r="AW150" s="13" t="s">
        <v>36</v>
      </c>
      <c r="AX150" s="13" t="s">
        <v>82</v>
      </c>
      <c r="AY150" s="242" t="s">
        <v>131</v>
      </c>
    </row>
    <row r="151" s="13" customFormat="1">
      <c r="A151" s="13"/>
      <c r="B151" s="231"/>
      <c r="C151" s="232"/>
      <c r="D151" s="233" t="s">
        <v>139</v>
      </c>
      <c r="E151" s="234" t="s">
        <v>1</v>
      </c>
      <c r="F151" s="235" t="s">
        <v>267</v>
      </c>
      <c r="G151" s="232"/>
      <c r="H151" s="236">
        <v>1734.5699999999999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139</v>
      </c>
      <c r="AU151" s="242" t="s">
        <v>91</v>
      </c>
      <c r="AV151" s="13" t="s">
        <v>91</v>
      </c>
      <c r="AW151" s="13" t="s">
        <v>36</v>
      </c>
      <c r="AX151" s="13" t="s">
        <v>82</v>
      </c>
      <c r="AY151" s="242" t="s">
        <v>131</v>
      </c>
    </row>
    <row r="152" s="14" customFormat="1">
      <c r="A152" s="14"/>
      <c r="B152" s="260"/>
      <c r="C152" s="261"/>
      <c r="D152" s="233" t="s">
        <v>139</v>
      </c>
      <c r="E152" s="262" t="s">
        <v>1</v>
      </c>
      <c r="F152" s="263" t="s">
        <v>252</v>
      </c>
      <c r="G152" s="261"/>
      <c r="H152" s="264">
        <v>8747.7000000000007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0" t="s">
        <v>139</v>
      </c>
      <c r="AU152" s="270" t="s">
        <v>91</v>
      </c>
      <c r="AV152" s="14" t="s">
        <v>137</v>
      </c>
      <c r="AW152" s="14" t="s">
        <v>36</v>
      </c>
      <c r="AX152" s="14" t="s">
        <v>37</v>
      </c>
      <c r="AY152" s="270" t="s">
        <v>131</v>
      </c>
    </row>
    <row r="153" s="2" customFormat="1" ht="62.7" customHeight="1">
      <c r="A153" s="37"/>
      <c r="B153" s="38"/>
      <c r="C153" s="218" t="s">
        <v>268</v>
      </c>
      <c r="D153" s="218" t="s">
        <v>133</v>
      </c>
      <c r="E153" s="219" t="s">
        <v>269</v>
      </c>
      <c r="F153" s="220" t="s">
        <v>270</v>
      </c>
      <c r="G153" s="221" t="s">
        <v>237</v>
      </c>
      <c r="H153" s="222">
        <v>8747.7000000000007</v>
      </c>
      <c r="I153" s="223"/>
      <c r="J153" s="222">
        <f>ROUND(I153*H153,1)</f>
        <v>0</v>
      </c>
      <c r="K153" s="224"/>
      <c r="L153" s="43"/>
      <c r="M153" s="225" t="s">
        <v>1</v>
      </c>
      <c r="N153" s="226" t="s">
        <v>47</v>
      </c>
      <c r="O153" s="90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137</v>
      </c>
      <c r="AT153" s="229" t="s">
        <v>133</v>
      </c>
      <c r="AU153" s="229" t="s">
        <v>91</v>
      </c>
      <c r="AY153" s="16" t="s">
        <v>131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37</v>
      </c>
      <c r="BK153" s="230">
        <f>ROUND(I153*H153,1)</f>
        <v>0</v>
      </c>
      <c r="BL153" s="16" t="s">
        <v>137</v>
      </c>
      <c r="BM153" s="229" t="s">
        <v>271</v>
      </c>
    </row>
    <row r="154" s="13" customFormat="1">
      <c r="A154" s="13"/>
      <c r="B154" s="231"/>
      <c r="C154" s="232"/>
      <c r="D154" s="233" t="s">
        <v>139</v>
      </c>
      <c r="E154" s="234" t="s">
        <v>1</v>
      </c>
      <c r="F154" s="235" t="s">
        <v>272</v>
      </c>
      <c r="G154" s="232"/>
      <c r="H154" s="236">
        <v>8747.7000000000007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139</v>
      </c>
      <c r="AU154" s="242" t="s">
        <v>91</v>
      </c>
      <c r="AV154" s="13" t="s">
        <v>91</v>
      </c>
      <c r="AW154" s="13" t="s">
        <v>36</v>
      </c>
      <c r="AX154" s="13" t="s">
        <v>37</v>
      </c>
      <c r="AY154" s="242" t="s">
        <v>131</v>
      </c>
    </row>
    <row r="155" s="2" customFormat="1" ht="16.5" customHeight="1">
      <c r="A155" s="37"/>
      <c r="B155" s="38"/>
      <c r="C155" s="243" t="s">
        <v>273</v>
      </c>
      <c r="D155" s="243" t="s">
        <v>150</v>
      </c>
      <c r="E155" s="244" t="s">
        <v>274</v>
      </c>
      <c r="F155" s="245" t="s">
        <v>275</v>
      </c>
      <c r="G155" s="246" t="s">
        <v>179</v>
      </c>
      <c r="H155" s="247">
        <v>3469.1399999999999</v>
      </c>
      <c r="I155" s="248"/>
      <c r="J155" s="247">
        <f>ROUND(I155*H155,1)</f>
        <v>0</v>
      </c>
      <c r="K155" s="249"/>
      <c r="L155" s="250"/>
      <c r="M155" s="251" t="s">
        <v>1</v>
      </c>
      <c r="N155" s="252" t="s">
        <v>47</v>
      </c>
      <c r="O155" s="90"/>
      <c r="P155" s="227">
        <f>O155*H155</f>
        <v>0</v>
      </c>
      <c r="Q155" s="227">
        <v>1</v>
      </c>
      <c r="R155" s="227">
        <f>Q155*H155</f>
        <v>3469.1399999999999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154</v>
      </c>
      <c r="AT155" s="229" t="s">
        <v>150</v>
      </c>
      <c r="AU155" s="229" t="s">
        <v>91</v>
      </c>
      <c r="AY155" s="16" t="s">
        <v>131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37</v>
      </c>
      <c r="BK155" s="230">
        <f>ROUND(I155*H155,1)</f>
        <v>0</v>
      </c>
      <c r="BL155" s="16" t="s">
        <v>137</v>
      </c>
      <c r="BM155" s="229" t="s">
        <v>276</v>
      </c>
    </row>
    <row r="156" s="13" customFormat="1">
      <c r="A156" s="13"/>
      <c r="B156" s="231"/>
      <c r="C156" s="232"/>
      <c r="D156" s="233" t="s">
        <v>139</v>
      </c>
      <c r="E156" s="234" t="s">
        <v>1</v>
      </c>
      <c r="F156" s="235" t="s">
        <v>277</v>
      </c>
      <c r="G156" s="232"/>
      <c r="H156" s="236">
        <v>3469.1399999999999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139</v>
      </c>
      <c r="AU156" s="242" t="s">
        <v>91</v>
      </c>
      <c r="AV156" s="13" t="s">
        <v>91</v>
      </c>
      <c r="AW156" s="13" t="s">
        <v>36</v>
      </c>
      <c r="AX156" s="13" t="s">
        <v>37</v>
      </c>
      <c r="AY156" s="242" t="s">
        <v>131</v>
      </c>
    </row>
    <row r="157" s="2" customFormat="1" ht="33" customHeight="1">
      <c r="A157" s="37"/>
      <c r="B157" s="38"/>
      <c r="C157" s="218" t="s">
        <v>278</v>
      </c>
      <c r="D157" s="218" t="s">
        <v>133</v>
      </c>
      <c r="E157" s="219" t="s">
        <v>279</v>
      </c>
      <c r="F157" s="220" t="s">
        <v>280</v>
      </c>
      <c r="G157" s="221" t="s">
        <v>237</v>
      </c>
      <c r="H157" s="222">
        <v>1753.28</v>
      </c>
      <c r="I157" s="223"/>
      <c r="J157" s="222">
        <f>ROUND(I157*H157,1)</f>
        <v>0</v>
      </c>
      <c r="K157" s="224"/>
      <c r="L157" s="43"/>
      <c r="M157" s="225" t="s">
        <v>1</v>
      </c>
      <c r="N157" s="226" t="s">
        <v>47</v>
      </c>
      <c r="O157" s="90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137</v>
      </c>
      <c r="AT157" s="229" t="s">
        <v>133</v>
      </c>
      <c r="AU157" s="229" t="s">
        <v>91</v>
      </c>
      <c r="AY157" s="16" t="s">
        <v>131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37</v>
      </c>
      <c r="BK157" s="230">
        <f>ROUND(I157*H157,1)</f>
        <v>0</v>
      </c>
      <c r="BL157" s="16" t="s">
        <v>137</v>
      </c>
      <c r="BM157" s="229" t="s">
        <v>281</v>
      </c>
    </row>
    <row r="158" s="2" customFormat="1">
      <c r="A158" s="37"/>
      <c r="B158" s="38"/>
      <c r="C158" s="39"/>
      <c r="D158" s="233" t="s">
        <v>162</v>
      </c>
      <c r="E158" s="39"/>
      <c r="F158" s="253" t="s">
        <v>282</v>
      </c>
      <c r="G158" s="39"/>
      <c r="H158" s="39"/>
      <c r="I158" s="254"/>
      <c r="J158" s="39"/>
      <c r="K158" s="39"/>
      <c r="L158" s="43"/>
      <c r="M158" s="255"/>
      <c r="N158" s="256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162</v>
      </c>
      <c r="AU158" s="16" t="s">
        <v>91</v>
      </c>
    </row>
    <row r="159" s="13" customFormat="1">
      <c r="A159" s="13"/>
      <c r="B159" s="231"/>
      <c r="C159" s="232"/>
      <c r="D159" s="233" t="s">
        <v>139</v>
      </c>
      <c r="E159" s="234" t="s">
        <v>1</v>
      </c>
      <c r="F159" s="235" t="s">
        <v>283</v>
      </c>
      <c r="G159" s="232"/>
      <c r="H159" s="236">
        <v>1753.28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139</v>
      </c>
      <c r="AU159" s="242" t="s">
        <v>91</v>
      </c>
      <c r="AV159" s="13" t="s">
        <v>91</v>
      </c>
      <c r="AW159" s="13" t="s">
        <v>36</v>
      </c>
      <c r="AX159" s="13" t="s">
        <v>37</v>
      </c>
      <c r="AY159" s="242" t="s">
        <v>131</v>
      </c>
    </row>
    <row r="160" s="2" customFormat="1" ht="37.8" customHeight="1">
      <c r="A160" s="37"/>
      <c r="B160" s="38"/>
      <c r="C160" s="218" t="s">
        <v>7</v>
      </c>
      <c r="D160" s="218" t="s">
        <v>133</v>
      </c>
      <c r="E160" s="219" t="s">
        <v>284</v>
      </c>
      <c r="F160" s="220" t="s">
        <v>285</v>
      </c>
      <c r="G160" s="221" t="s">
        <v>286</v>
      </c>
      <c r="H160" s="222">
        <v>243</v>
      </c>
      <c r="I160" s="223"/>
      <c r="J160" s="222">
        <f>ROUND(I160*H160,1)</f>
        <v>0</v>
      </c>
      <c r="K160" s="224"/>
      <c r="L160" s="43"/>
      <c r="M160" s="225" t="s">
        <v>1</v>
      </c>
      <c r="N160" s="226" t="s">
        <v>47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137</v>
      </c>
      <c r="AT160" s="229" t="s">
        <v>133</v>
      </c>
      <c r="AU160" s="229" t="s">
        <v>91</v>
      </c>
      <c r="AY160" s="16" t="s">
        <v>131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37</v>
      </c>
      <c r="BK160" s="230">
        <f>ROUND(I160*H160,1)</f>
        <v>0</v>
      </c>
      <c r="BL160" s="16" t="s">
        <v>137</v>
      </c>
      <c r="BM160" s="229" t="s">
        <v>287</v>
      </c>
    </row>
    <row r="161" s="2" customFormat="1">
      <c r="A161" s="37"/>
      <c r="B161" s="38"/>
      <c r="C161" s="39"/>
      <c r="D161" s="233" t="s">
        <v>162</v>
      </c>
      <c r="E161" s="39"/>
      <c r="F161" s="253" t="s">
        <v>288</v>
      </c>
      <c r="G161" s="39"/>
      <c r="H161" s="39"/>
      <c r="I161" s="254"/>
      <c r="J161" s="39"/>
      <c r="K161" s="39"/>
      <c r="L161" s="43"/>
      <c r="M161" s="255"/>
      <c r="N161" s="256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162</v>
      </c>
      <c r="AU161" s="16" t="s">
        <v>91</v>
      </c>
    </row>
    <row r="162" s="13" customFormat="1">
      <c r="A162" s="13"/>
      <c r="B162" s="231"/>
      <c r="C162" s="232"/>
      <c r="D162" s="233" t="s">
        <v>139</v>
      </c>
      <c r="E162" s="234" t="s">
        <v>1</v>
      </c>
      <c r="F162" s="235" t="s">
        <v>289</v>
      </c>
      <c r="G162" s="232"/>
      <c r="H162" s="236">
        <v>243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139</v>
      </c>
      <c r="AU162" s="242" t="s">
        <v>91</v>
      </c>
      <c r="AV162" s="13" t="s">
        <v>91</v>
      </c>
      <c r="AW162" s="13" t="s">
        <v>36</v>
      </c>
      <c r="AX162" s="13" t="s">
        <v>37</v>
      </c>
      <c r="AY162" s="242" t="s">
        <v>131</v>
      </c>
    </row>
    <row r="163" s="2" customFormat="1" ht="33" customHeight="1">
      <c r="A163" s="37"/>
      <c r="B163" s="38"/>
      <c r="C163" s="218" t="s">
        <v>290</v>
      </c>
      <c r="D163" s="218" t="s">
        <v>133</v>
      </c>
      <c r="E163" s="219" t="s">
        <v>134</v>
      </c>
      <c r="F163" s="220" t="s">
        <v>135</v>
      </c>
      <c r="G163" s="221" t="s">
        <v>136</v>
      </c>
      <c r="H163" s="222">
        <v>4122</v>
      </c>
      <c r="I163" s="223"/>
      <c r="J163" s="222">
        <f>ROUND(I163*H163,1)</f>
        <v>0</v>
      </c>
      <c r="K163" s="224"/>
      <c r="L163" s="43"/>
      <c r="M163" s="225" t="s">
        <v>1</v>
      </c>
      <c r="N163" s="226" t="s">
        <v>47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137</v>
      </c>
      <c r="AT163" s="229" t="s">
        <v>133</v>
      </c>
      <c r="AU163" s="229" t="s">
        <v>91</v>
      </c>
      <c r="AY163" s="16" t="s">
        <v>131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37</v>
      </c>
      <c r="BK163" s="230">
        <f>ROUND(I163*H163,1)</f>
        <v>0</v>
      </c>
      <c r="BL163" s="16" t="s">
        <v>137</v>
      </c>
      <c r="BM163" s="229" t="s">
        <v>291</v>
      </c>
    </row>
    <row r="164" s="13" customFormat="1">
      <c r="A164" s="13"/>
      <c r="B164" s="231"/>
      <c r="C164" s="232"/>
      <c r="D164" s="233" t="s">
        <v>139</v>
      </c>
      <c r="E164" s="234" t="s">
        <v>1</v>
      </c>
      <c r="F164" s="235" t="s">
        <v>292</v>
      </c>
      <c r="G164" s="232"/>
      <c r="H164" s="236">
        <v>4122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139</v>
      </c>
      <c r="AU164" s="242" t="s">
        <v>91</v>
      </c>
      <c r="AV164" s="13" t="s">
        <v>91</v>
      </c>
      <c r="AW164" s="13" t="s">
        <v>36</v>
      </c>
      <c r="AX164" s="13" t="s">
        <v>37</v>
      </c>
      <c r="AY164" s="242" t="s">
        <v>131</v>
      </c>
    </row>
    <row r="165" s="2" customFormat="1" ht="33" customHeight="1">
      <c r="A165" s="37"/>
      <c r="B165" s="38"/>
      <c r="C165" s="218" t="s">
        <v>293</v>
      </c>
      <c r="D165" s="218" t="s">
        <v>133</v>
      </c>
      <c r="E165" s="219" t="s">
        <v>141</v>
      </c>
      <c r="F165" s="220" t="s">
        <v>142</v>
      </c>
      <c r="G165" s="221" t="s">
        <v>136</v>
      </c>
      <c r="H165" s="222">
        <v>2200</v>
      </c>
      <c r="I165" s="223"/>
      <c r="J165" s="222">
        <f>ROUND(I165*H165,1)</f>
        <v>0</v>
      </c>
      <c r="K165" s="224"/>
      <c r="L165" s="43"/>
      <c r="M165" s="225" t="s">
        <v>1</v>
      </c>
      <c r="N165" s="226" t="s">
        <v>47</v>
      </c>
      <c r="O165" s="9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137</v>
      </c>
      <c r="AT165" s="229" t="s">
        <v>133</v>
      </c>
      <c r="AU165" s="229" t="s">
        <v>91</v>
      </c>
      <c r="AY165" s="16" t="s">
        <v>131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37</v>
      </c>
      <c r="BK165" s="230">
        <f>ROUND(I165*H165,1)</f>
        <v>0</v>
      </c>
      <c r="BL165" s="16" t="s">
        <v>137</v>
      </c>
      <c r="BM165" s="229" t="s">
        <v>294</v>
      </c>
    </row>
    <row r="166" s="13" customFormat="1">
      <c r="A166" s="13"/>
      <c r="B166" s="231"/>
      <c r="C166" s="232"/>
      <c r="D166" s="233" t="s">
        <v>139</v>
      </c>
      <c r="E166" s="234" t="s">
        <v>1</v>
      </c>
      <c r="F166" s="235" t="s">
        <v>295</v>
      </c>
      <c r="G166" s="232"/>
      <c r="H166" s="236">
        <v>2200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139</v>
      </c>
      <c r="AU166" s="242" t="s">
        <v>91</v>
      </c>
      <c r="AV166" s="13" t="s">
        <v>91</v>
      </c>
      <c r="AW166" s="13" t="s">
        <v>36</v>
      </c>
      <c r="AX166" s="13" t="s">
        <v>37</v>
      </c>
      <c r="AY166" s="242" t="s">
        <v>131</v>
      </c>
    </row>
    <row r="167" s="2" customFormat="1" ht="37.8" customHeight="1">
      <c r="A167" s="37"/>
      <c r="B167" s="38"/>
      <c r="C167" s="218" t="s">
        <v>296</v>
      </c>
      <c r="D167" s="218" t="s">
        <v>133</v>
      </c>
      <c r="E167" s="219" t="s">
        <v>297</v>
      </c>
      <c r="F167" s="220" t="s">
        <v>298</v>
      </c>
      <c r="G167" s="221" t="s">
        <v>136</v>
      </c>
      <c r="H167" s="222">
        <v>6903</v>
      </c>
      <c r="I167" s="223"/>
      <c r="J167" s="222">
        <f>ROUND(I167*H167,1)</f>
        <v>0</v>
      </c>
      <c r="K167" s="224"/>
      <c r="L167" s="43"/>
      <c r="M167" s="225" t="s">
        <v>1</v>
      </c>
      <c r="N167" s="226" t="s">
        <v>47</v>
      </c>
      <c r="O167" s="90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137</v>
      </c>
      <c r="AT167" s="229" t="s">
        <v>133</v>
      </c>
      <c r="AU167" s="229" t="s">
        <v>91</v>
      </c>
      <c r="AY167" s="16" t="s">
        <v>131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37</v>
      </c>
      <c r="BK167" s="230">
        <f>ROUND(I167*H167,1)</f>
        <v>0</v>
      </c>
      <c r="BL167" s="16" t="s">
        <v>137</v>
      </c>
      <c r="BM167" s="229" t="s">
        <v>299</v>
      </c>
    </row>
    <row r="168" s="13" customFormat="1">
      <c r="A168" s="13"/>
      <c r="B168" s="231"/>
      <c r="C168" s="232"/>
      <c r="D168" s="233" t="s">
        <v>139</v>
      </c>
      <c r="E168" s="234" t="s">
        <v>1</v>
      </c>
      <c r="F168" s="235" t="s">
        <v>300</v>
      </c>
      <c r="G168" s="232"/>
      <c r="H168" s="236">
        <v>6903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139</v>
      </c>
      <c r="AU168" s="242" t="s">
        <v>91</v>
      </c>
      <c r="AV168" s="13" t="s">
        <v>91</v>
      </c>
      <c r="AW168" s="13" t="s">
        <v>36</v>
      </c>
      <c r="AX168" s="13" t="s">
        <v>37</v>
      </c>
      <c r="AY168" s="242" t="s">
        <v>131</v>
      </c>
    </row>
    <row r="169" s="2" customFormat="1" ht="21.75" customHeight="1">
      <c r="A169" s="37"/>
      <c r="B169" s="38"/>
      <c r="C169" s="218" t="s">
        <v>301</v>
      </c>
      <c r="D169" s="218" t="s">
        <v>133</v>
      </c>
      <c r="E169" s="219" t="s">
        <v>302</v>
      </c>
      <c r="F169" s="220" t="s">
        <v>303</v>
      </c>
      <c r="G169" s="221" t="s">
        <v>202</v>
      </c>
      <c r="H169" s="222">
        <v>150</v>
      </c>
      <c r="I169" s="223"/>
      <c r="J169" s="222">
        <f>ROUND(I169*H169,1)</f>
        <v>0</v>
      </c>
      <c r="K169" s="224"/>
      <c r="L169" s="43"/>
      <c r="M169" s="225" t="s">
        <v>1</v>
      </c>
      <c r="N169" s="226" t="s">
        <v>47</v>
      </c>
      <c r="O169" s="90"/>
      <c r="P169" s="227">
        <f>O169*H169</f>
        <v>0</v>
      </c>
      <c r="Q169" s="227">
        <v>0.027</v>
      </c>
      <c r="R169" s="227">
        <f>Q169*H169</f>
        <v>4.0499999999999998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137</v>
      </c>
      <c r="AT169" s="229" t="s">
        <v>133</v>
      </c>
      <c r="AU169" s="229" t="s">
        <v>91</v>
      </c>
      <c r="AY169" s="16" t="s">
        <v>131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37</v>
      </c>
      <c r="BK169" s="230">
        <f>ROUND(I169*H169,1)</f>
        <v>0</v>
      </c>
      <c r="BL169" s="16" t="s">
        <v>137</v>
      </c>
      <c r="BM169" s="229" t="s">
        <v>304</v>
      </c>
    </row>
    <row r="170" s="2" customFormat="1">
      <c r="A170" s="37"/>
      <c r="B170" s="38"/>
      <c r="C170" s="39"/>
      <c r="D170" s="233" t="s">
        <v>162</v>
      </c>
      <c r="E170" s="39"/>
      <c r="F170" s="253" t="s">
        <v>305</v>
      </c>
      <c r="G170" s="39"/>
      <c r="H170" s="39"/>
      <c r="I170" s="254"/>
      <c r="J170" s="39"/>
      <c r="K170" s="39"/>
      <c r="L170" s="43"/>
      <c r="M170" s="255"/>
      <c r="N170" s="256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162</v>
      </c>
      <c r="AU170" s="16" t="s">
        <v>91</v>
      </c>
    </row>
    <row r="171" s="13" customFormat="1">
      <c r="A171" s="13"/>
      <c r="B171" s="231"/>
      <c r="C171" s="232"/>
      <c r="D171" s="233" t="s">
        <v>139</v>
      </c>
      <c r="E171" s="234" t="s">
        <v>1</v>
      </c>
      <c r="F171" s="235" t="s">
        <v>306</v>
      </c>
      <c r="G171" s="232"/>
      <c r="H171" s="236">
        <v>100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139</v>
      </c>
      <c r="AU171" s="242" t="s">
        <v>91</v>
      </c>
      <c r="AV171" s="13" t="s">
        <v>91</v>
      </c>
      <c r="AW171" s="13" t="s">
        <v>36</v>
      </c>
      <c r="AX171" s="13" t="s">
        <v>82</v>
      </c>
      <c r="AY171" s="242" t="s">
        <v>131</v>
      </c>
    </row>
    <row r="172" s="13" customFormat="1">
      <c r="A172" s="13"/>
      <c r="B172" s="231"/>
      <c r="C172" s="232"/>
      <c r="D172" s="233" t="s">
        <v>139</v>
      </c>
      <c r="E172" s="234" t="s">
        <v>1</v>
      </c>
      <c r="F172" s="235" t="s">
        <v>307</v>
      </c>
      <c r="G172" s="232"/>
      <c r="H172" s="236">
        <v>50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139</v>
      </c>
      <c r="AU172" s="242" t="s">
        <v>91</v>
      </c>
      <c r="AV172" s="13" t="s">
        <v>91</v>
      </c>
      <c r="AW172" s="13" t="s">
        <v>36</v>
      </c>
      <c r="AX172" s="13" t="s">
        <v>82</v>
      </c>
      <c r="AY172" s="242" t="s">
        <v>131</v>
      </c>
    </row>
    <row r="173" s="14" customFormat="1">
      <c r="A173" s="14"/>
      <c r="B173" s="260"/>
      <c r="C173" s="261"/>
      <c r="D173" s="233" t="s">
        <v>139</v>
      </c>
      <c r="E173" s="262" t="s">
        <v>1</v>
      </c>
      <c r="F173" s="263" t="s">
        <v>252</v>
      </c>
      <c r="G173" s="261"/>
      <c r="H173" s="264">
        <v>150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0" t="s">
        <v>139</v>
      </c>
      <c r="AU173" s="270" t="s">
        <v>91</v>
      </c>
      <c r="AV173" s="14" t="s">
        <v>137</v>
      </c>
      <c r="AW173" s="14" t="s">
        <v>36</v>
      </c>
      <c r="AX173" s="14" t="s">
        <v>37</v>
      </c>
      <c r="AY173" s="270" t="s">
        <v>131</v>
      </c>
    </row>
    <row r="174" s="12" customFormat="1" ht="22.8" customHeight="1">
      <c r="A174" s="12"/>
      <c r="B174" s="202"/>
      <c r="C174" s="203"/>
      <c r="D174" s="204" t="s">
        <v>81</v>
      </c>
      <c r="E174" s="216" t="s">
        <v>175</v>
      </c>
      <c r="F174" s="216" t="s">
        <v>176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SUM(P175:P177)</f>
        <v>0</v>
      </c>
      <c r="Q174" s="210"/>
      <c r="R174" s="211">
        <f>SUM(R175:R177)</f>
        <v>0</v>
      </c>
      <c r="S174" s="210"/>
      <c r="T174" s="212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37</v>
      </c>
      <c r="AT174" s="214" t="s">
        <v>81</v>
      </c>
      <c r="AU174" s="214" t="s">
        <v>37</v>
      </c>
      <c r="AY174" s="213" t="s">
        <v>131</v>
      </c>
      <c r="BK174" s="215">
        <f>SUM(BK175:BK177)</f>
        <v>0</v>
      </c>
    </row>
    <row r="175" s="2" customFormat="1" ht="24.15" customHeight="1">
      <c r="A175" s="37"/>
      <c r="B175" s="38"/>
      <c r="C175" s="218" t="s">
        <v>308</v>
      </c>
      <c r="D175" s="218" t="s">
        <v>133</v>
      </c>
      <c r="E175" s="219" t="s">
        <v>309</v>
      </c>
      <c r="F175" s="220" t="s">
        <v>310</v>
      </c>
      <c r="G175" s="221" t="s">
        <v>179</v>
      </c>
      <c r="H175" s="222">
        <v>3473.1900000000001</v>
      </c>
      <c r="I175" s="223"/>
      <c r="J175" s="222">
        <f>ROUND(I175*H175,1)</f>
        <v>0</v>
      </c>
      <c r="K175" s="224"/>
      <c r="L175" s="43"/>
      <c r="M175" s="225" t="s">
        <v>1</v>
      </c>
      <c r="N175" s="226" t="s">
        <v>47</v>
      </c>
      <c r="O175" s="90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137</v>
      </c>
      <c r="AT175" s="229" t="s">
        <v>133</v>
      </c>
      <c r="AU175" s="229" t="s">
        <v>91</v>
      </c>
      <c r="AY175" s="16" t="s">
        <v>131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37</v>
      </c>
      <c r="BK175" s="230">
        <f>ROUND(I175*H175,1)</f>
        <v>0</v>
      </c>
      <c r="BL175" s="16" t="s">
        <v>137</v>
      </c>
      <c r="BM175" s="229" t="s">
        <v>311</v>
      </c>
    </row>
    <row r="176" s="2" customFormat="1" ht="44.25" customHeight="1">
      <c r="A176" s="37"/>
      <c r="B176" s="38"/>
      <c r="C176" s="218" t="s">
        <v>312</v>
      </c>
      <c r="D176" s="218" t="s">
        <v>133</v>
      </c>
      <c r="E176" s="219" t="s">
        <v>313</v>
      </c>
      <c r="F176" s="220" t="s">
        <v>314</v>
      </c>
      <c r="G176" s="221" t="s">
        <v>179</v>
      </c>
      <c r="H176" s="222">
        <v>1736.5999999999999</v>
      </c>
      <c r="I176" s="223"/>
      <c r="J176" s="222">
        <f>ROUND(I176*H176,1)</f>
        <v>0</v>
      </c>
      <c r="K176" s="224"/>
      <c r="L176" s="43"/>
      <c r="M176" s="225" t="s">
        <v>1</v>
      </c>
      <c r="N176" s="226" t="s">
        <v>47</v>
      </c>
      <c r="O176" s="90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137</v>
      </c>
      <c r="AT176" s="229" t="s">
        <v>133</v>
      </c>
      <c r="AU176" s="229" t="s">
        <v>91</v>
      </c>
      <c r="AY176" s="16" t="s">
        <v>131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37</v>
      </c>
      <c r="BK176" s="230">
        <f>ROUND(I176*H176,1)</f>
        <v>0</v>
      </c>
      <c r="BL176" s="16" t="s">
        <v>137</v>
      </c>
      <c r="BM176" s="229" t="s">
        <v>315</v>
      </c>
    </row>
    <row r="177" s="13" customFormat="1">
      <c r="A177" s="13"/>
      <c r="B177" s="231"/>
      <c r="C177" s="232"/>
      <c r="D177" s="233" t="s">
        <v>139</v>
      </c>
      <c r="E177" s="234" t="s">
        <v>1</v>
      </c>
      <c r="F177" s="235" t="s">
        <v>316</v>
      </c>
      <c r="G177" s="232"/>
      <c r="H177" s="236">
        <v>1736.5999999999999</v>
      </c>
      <c r="I177" s="237"/>
      <c r="J177" s="232"/>
      <c r="K177" s="232"/>
      <c r="L177" s="238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139</v>
      </c>
      <c r="AU177" s="242" t="s">
        <v>91</v>
      </c>
      <c r="AV177" s="13" t="s">
        <v>91</v>
      </c>
      <c r="AW177" s="13" t="s">
        <v>36</v>
      </c>
      <c r="AX177" s="13" t="s">
        <v>37</v>
      </c>
      <c r="AY177" s="242" t="s">
        <v>131</v>
      </c>
    </row>
    <row r="178" s="2" customFormat="1" ht="6.96" customHeight="1">
      <c r="A178" s="37"/>
      <c r="B178" s="65"/>
      <c r="C178" s="66"/>
      <c r="D178" s="66"/>
      <c r="E178" s="66"/>
      <c r="F178" s="66"/>
      <c r="G178" s="66"/>
      <c r="H178" s="66"/>
      <c r="I178" s="66"/>
      <c r="J178" s="66"/>
      <c r="K178" s="66"/>
      <c r="L178" s="43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sheetProtection sheet="1" autoFilter="0" formatColumns="0" formatRows="0" objects="1" scenarios="1" spinCount="100000" saltValue="MzfCBL67Szxmgu1xAl4h6nqwWFhuC06MOnlxOg+EzZXMNiBnfv38ntUpofoEtYMFukSfcaYsvp6HVlrXivgfFQ==" hashValue="EyYdHi9qJWwBKvRMgrQRMJiZcww9gBb/zUSgIMZkskBH+S71/Sg8hY4ElEmxOhsBrZAOYiijRwrGjHufaiufsg==" algorithmName="SHA-512" password="CC35"/>
  <autoFilter ref="C118:K17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317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ROUND(J119,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ROUND((SUM(BE119:BE152)),  0)</f>
        <v>0</v>
      </c>
      <c r="G33" s="37"/>
      <c r="H33" s="37"/>
      <c r="I33" s="154">
        <v>0.20999999999999999</v>
      </c>
      <c r="J33" s="153">
        <f>ROUND(((SUM(BE119:BE152))*I33),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ROUND((SUM(BF119:BF152)),  0)</f>
        <v>0</v>
      </c>
      <c r="G34" s="37"/>
      <c r="H34" s="37"/>
      <c r="I34" s="154">
        <v>0.14999999999999999</v>
      </c>
      <c r="J34" s="153">
        <f>ROUND(((SUM(BF119:BF152))*I34),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ROUND((SUM(BG119:BG152)),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ROUND((SUM(BH119:BH152)),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ROUND((SUM(BI119:BI152)),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177249-1.3 - Etapa 1 v km 0,000 - 0,900 SO 01.3 Patní drén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318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319</v>
      </c>
      <c r="E98" s="181"/>
      <c r="F98" s="181"/>
      <c r="G98" s="181"/>
      <c r="H98" s="181"/>
      <c r="I98" s="181"/>
      <c r="J98" s="182">
        <f>J137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320</v>
      </c>
      <c r="E99" s="181"/>
      <c r="F99" s="181"/>
      <c r="G99" s="181"/>
      <c r="H99" s="181"/>
      <c r="I99" s="181"/>
      <c r="J99" s="182">
        <f>J149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Morava - Bohuslavice,Vitošov, dosypání hráze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102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30" customHeight="1">
      <c r="A111" s="37"/>
      <c r="B111" s="38"/>
      <c r="C111" s="39"/>
      <c r="D111" s="39"/>
      <c r="E111" s="75" t="str">
        <f>E9</f>
        <v>177249-1.3 - Etapa 1 v km 0,000 - 0,900 SO 01.3 Patní drén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Bohuslavice, Hrabová</v>
      </c>
      <c r="G113" s="39"/>
      <c r="H113" s="39"/>
      <c r="I113" s="31" t="s">
        <v>22</v>
      </c>
      <c r="J113" s="78" t="str">
        <f>IF(J12="","",J12)</f>
        <v>26. 12. 2017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Povodí Moravy, s.p.</v>
      </c>
      <c r="G115" s="39"/>
      <c r="H115" s="39"/>
      <c r="I115" s="31" t="s">
        <v>32</v>
      </c>
      <c r="J115" s="35" t="str">
        <f>E21</f>
        <v>GEOtest, a.s.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38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117</v>
      </c>
      <c r="D118" s="193" t="s">
        <v>67</v>
      </c>
      <c r="E118" s="193" t="s">
        <v>63</v>
      </c>
      <c r="F118" s="193" t="s">
        <v>64</v>
      </c>
      <c r="G118" s="193" t="s">
        <v>118</v>
      </c>
      <c r="H118" s="193" t="s">
        <v>119</v>
      </c>
      <c r="I118" s="193" t="s">
        <v>120</v>
      </c>
      <c r="J118" s="194" t="s">
        <v>106</v>
      </c>
      <c r="K118" s="195" t="s">
        <v>121</v>
      </c>
      <c r="L118" s="196"/>
      <c r="M118" s="99" t="s">
        <v>1</v>
      </c>
      <c r="N118" s="100" t="s">
        <v>46</v>
      </c>
      <c r="O118" s="100" t="s">
        <v>122</v>
      </c>
      <c r="P118" s="100" t="s">
        <v>123</v>
      </c>
      <c r="Q118" s="100" t="s">
        <v>124</v>
      </c>
      <c r="R118" s="100" t="s">
        <v>125</v>
      </c>
      <c r="S118" s="100" t="s">
        <v>126</v>
      </c>
      <c r="T118" s="101" t="s">
        <v>127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128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P120+P137+P149</f>
        <v>0</v>
      </c>
      <c r="Q119" s="103"/>
      <c r="R119" s="199">
        <f>R120+R137+R149</f>
        <v>2609.71067133</v>
      </c>
      <c r="S119" s="103"/>
      <c r="T119" s="200">
        <f>T120+T137+T149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81</v>
      </c>
      <c r="AU119" s="16" t="s">
        <v>108</v>
      </c>
      <c r="BK119" s="201">
        <f>BK120+BK137+BK149</f>
        <v>0</v>
      </c>
    </row>
    <row r="120" s="12" customFormat="1" ht="25.92" customHeight="1">
      <c r="A120" s="12"/>
      <c r="B120" s="202"/>
      <c r="C120" s="203"/>
      <c r="D120" s="204" t="s">
        <v>81</v>
      </c>
      <c r="E120" s="205" t="s">
        <v>37</v>
      </c>
      <c r="F120" s="205" t="s">
        <v>132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SUM(P121:P136)</f>
        <v>0</v>
      </c>
      <c r="Q120" s="210"/>
      <c r="R120" s="211">
        <f>SUM(R121:R136)</f>
        <v>0</v>
      </c>
      <c r="S120" s="210"/>
      <c r="T120" s="212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37</v>
      </c>
      <c r="AT120" s="214" t="s">
        <v>81</v>
      </c>
      <c r="AU120" s="214" t="s">
        <v>82</v>
      </c>
      <c r="AY120" s="213" t="s">
        <v>131</v>
      </c>
      <c r="BK120" s="215">
        <f>SUM(BK121:BK136)</f>
        <v>0</v>
      </c>
    </row>
    <row r="121" s="2" customFormat="1" ht="55.5" customHeight="1">
      <c r="A121" s="37"/>
      <c r="B121" s="38"/>
      <c r="C121" s="218" t="s">
        <v>37</v>
      </c>
      <c r="D121" s="218" t="s">
        <v>133</v>
      </c>
      <c r="E121" s="219" t="s">
        <v>321</v>
      </c>
      <c r="F121" s="220" t="s">
        <v>322</v>
      </c>
      <c r="G121" s="221" t="s">
        <v>237</v>
      </c>
      <c r="H121" s="222">
        <v>990</v>
      </c>
      <c r="I121" s="223"/>
      <c r="J121" s="222">
        <f>ROUND(I121*H121,1)</f>
        <v>0</v>
      </c>
      <c r="K121" s="224"/>
      <c r="L121" s="43"/>
      <c r="M121" s="225" t="s">
        <v>1</v>
      </c>
      <c r="N121" s="226" t="s">
        <v>47</v>
      </c>
      <c r="O121" s="90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9" t="s">
        <v>137</v>
      </c>
      <c r="AT121" s="229" t="s">
        <v>133</v>
      </c>
      <c r="AU121" s="229" t="s">
        <v>37</v>
      </c>
      <c r="AY121" s="16" t="s">
        <v>131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6" t="s">
        <v>37</v>
      </c>
      <c r="BK121" s="230">
        <f>ROUND(I121*H121,1)</f>
        <v>0</v>
      </c>
      <c r="BL121" s="16" t="s">
        <v>137</v>
      </c>
      <c r="BM121" s="229" t="s">
        <v>323</v>
      </c>
    </row>
    <row r="122" s="2" customFormat="1">
      <c r="A122" s="37"/>
      <c r="B122" s="38"/>
      <c r="C122" s="39"/>
      <c r="D122" s="233" t="s">
        <v>162</v>
      </c>
      <c r="E122" s="39"/>
      <c r="F122" s="253" t="s">
        <v>324</v>
      </c>
      <c r="G122" s="39"/>
      <c r="H122" s="39"/>
      <c r="I122" s="254"/>
      <c r="J122" s="39"/>
      <c r="K122" s="39"/>
      <c r="L122" s="43"/>
      <c r="M122" s="255"/>
      <c r="N122" s="25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162</v>
      </c>
      <c r="AU122" s="16" t="s">
        <v>37</v>
      </c>
    </row>
    <row r="123" s="13" customFormat="1">
      <c r="A123" s="13"/>
      <c r="B123" s="231"/>
      <c r="C123" s="232"/>
      <c r="D123" s="233" t="s">
        <v>139</v>
      </c>
      <c r="E123" s="234" t="s">
        <v>1</v>
      </c>
      <c r="F123" s="235" t="s">
        <v>325</v>
      </c>
      <c r="G123" s="232"/>
      <c r="H123" s="236">
        <v>990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139</v>
      </c>
      <c r="AU123" s="242" t="s">
        <v>37</v>
      </c>
      <c r="AV123" s="13" t="s">
        <v>91</v>
      </c>
      <c r="AW123" s="13" t="s">
        <v>36</v>
      </c>
      <c r="AX123" s="13" t="s">
        <v>37</v>
      </c>
      <c r="AY123" s="242" t="s">
        <v>131</v>
      </c>
    </row>
    <row r="124" s="2" customFormat="1" ht="62.7" customHeight="1">
      <c r="A124" s="37"/>
      <c r="B124" s="38"/>
      <c r="C124" s="218" t="s">
        <v>91</v>
      </c>
      <c r="D124" s="218" t="s">
        <v>133</v>
      </c>
      <c r="E124" s="219" t="s">
        <v>326</v>
      </c>
      <c r="F124" s="220" t="s">
        <v>327</v>
      </c>
      <c r="G124" s="221" t="s">
        <v>237</v>
      </c>
      <c r="H124" s="222">
        <v>1932.9100000000001</v>
      </c>
      <c r="I124" s="223"/>
      <c r="J124" s="222">
        <f>ROUND(I124*H124,1)</f>
        <v>0</v>
      </c>
      <c r="K124" s="224"/>
      <c r="L124" s="43"/>
      <c r="M124" s="225" t="s">
        <v>1</v>
      </c>
      <c r="N124" s="226" t="s">
        <v>47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137</v>
      </c>
      <c r="AT124" s="229" t="s">
        <v>133</v>
      </c>
      <c r="AU124" s="229" t="s">
        <v>37</v>
      </c>
      <c r="AY124" s="16" t="s">
        <v>131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37</v>
      </c>
      <c r="BK124" s="230">
        <f>ROUND(I124*H124,1)</f>
        <v>0</v>
      </c>
      <c r="BL124" s="16" t="s">
        <v>137</v>
      </c>
      <c r="BM124" s="229" t="s">
        <v>328</v>
      </c>
    </row>
    <row r="125" s="13" customFormat="1">
      <c r="A125" s="13"/>
      <c r="B125" s="231"/>
      <c r="C125" s="232"/>
      <c r="D125" s="233" t="s">
        <v>139</v>
      </c>
      <c r="E125" s="234" t="s">
        <v>1</v>
      </c>
      <c r="F125" s="235" t="s">
        <v>329</v>
      </c>
      <c r="G125" s="232"/>
      <c r="H125" s="236">
        <v>1932.9100000000001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139</v>
      </c>
      <c r="AU125" s="242" t="s">
        <v>37</v>
      </c>
      <c r="AV125" s="13" t="s">
        <v>91</v>
      </c>
      <c r="AW125" s="13" t="s">
        <v>36</v>
      </c>
      <c r="AX125" s="13" t="s">
        <v>37</v>
      </c>
      <c r="AY125" s="242" t="s">
        <v>131</v>
      </c>
    </row>
    <row r="126" s="2" customFormat="1" ht="62.7" customHeight="1">
      <c r="A126" s="37"/>
      <c r="B126" s="38"/>
      <c r="C126" s="218" t="s">
        <v>145</v>
      </c>
      <c r="D126" s="218" t="s">
        <v>133</v>
      </c>
      <c r="E126" s="219" t="s">
        <v>253</v>
      </c>
      <c r="F126" s="220" t="s">
        <v>254</v>
      </c>
      <c r="G126" s="221" t="s">
        <v>237</v>
      </c>
      <c r="H126" s="222">
        <v>214.77000000000001</v>
      </c>
      <c r="I126" s="223"/>
      <c r="J126" s="222">
        <f>ROUND(I126*H126,1)</f>
        <v>0</v>
      </c>
      <c r="K126" s="224"/>
      <c r="L126" s="43"/>
      <c r="M126" s="225" t="s">
        <v>1</v>
      </c>
      <c r="N126" s="226" t="s">
        <v>47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137</v>
      </c>
      <c r="AT126" s="229" t="s">
        <v>133</v>
      </c>
      <c r="AU126" s="229" t="s">
        <v>37</v>
      </c>
      <c r="AY126" s="16" t="s">
        <v>131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37</v>
      </c>
      <c r="BK126" s="230">
        <f>ROUND(I126*H126,1)</f>
        <v>0</v>
      </c>
      <c r="BL126" s="16" t="s">
        <v>137</v>
      </c>
      <c r="BM126" s="229" t="s">
        <v>330</v>
      </c>
    </row>
    <row r="127" s="13" customFormat="1">
      <c r="A127" s="13"/>
      <c r="B127" s="231"/>
      <c r="C127" s="232"/>
      <c r="D127" s="233" t="s">
        <v>139</v>
      </c>
      <c r="E127" s="234" t="s">
        <v>1</v>
      </c>
      <c r="F127" s="235" t="s">
        <v>331</v>
      </c>
      <c r="G127" s="232"/>
      <c r="H127" s="236">
        <v>214.77000000000001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139</v>
      </c>
      <c r="AU127" s="242" t="s">
        <v>37</v>
      </c>
      <c r="AV127" s="13" t="s">
        <v>91</v>
      </c>
      <c r="AW127" s="13" t="s">
        <v>36</v>
      </c>
      <c r="AX127" s="13" t="s">
        <v>37</v>
      </c>
      <c r="AY127" s="242" t="s">
        <v>131</v>
      </c>
    </row>
    <row r="128" s="2" customFormat="1" ht="66.75" customHeight="1">
      <c r="A128" s="37"/>
      <c r="B128" s="38"/>
      <c r="C128" s="218" t="s">
        <v>137</v>
      </c>
      <c r="D128" s="218" t="s">
        <v>133</v>
      </c>
      <c r="E128" s="219" t="s">
        <v>258</v>
      </c>
      <c r="F128" s="220" t="s">
        <v>259</v>
      </c>
      <c r="G128" s="221" t="s">
        <v>237</v>
      </c>
      <c r="H128" s="222">
        <v>4724.8999999999996</v>
      </c>
      <c r="I128" s="223"/>
      <c r="J128" s="222">
        <f>ROUND(I128*H128,1)</f>
        <v>0</v>
      </c>
      <c r="K128" s="224"/>
      <c r="L128" s="43"/>
      <c r="M128" s="225" t="s">
        <v>1</v>
      </c>
      <c r="N128" s="226" t="s">
        <v>47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137</v>
      </c>
      <c r="AT128" s="229" t="s">
        <v>133</v>
      </c>
      <c r="AU128" s="229" t="s">
        <v>37</v>
      </c>
      <c r="AY128" s="16" t="s">
        <v>131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37</v>
      </c>
      <c r="BK128" s="230">
        <f>ROUND(I128*H128,1)</f>
        <v>0</v>
      </c>
      <c r="BL128" s="16" t="s">
        <v>137</v>
      </c>
      <c r="BM128" s="229" t="s">
        <v>332</v>
      </c>
    </row>
    <row r="129" s="13" customFormat="1">
      <c r="A129" s="13"/>
      <c r="B129" s="231"/>
      <c r="C129" s="232"/>
      <c r="D129" s="233" t="s">
        <v>139</v>
      </c>
      <c r="E129" s="234" t="s">
        <v>1</v>
      </c>
      <c r="F129" s="235" t="s">
        <v>333</v>
      </c>
      <c r="G129" s="232"/>
      <c r="H129" s="236">
        <v>4724.8999999999996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139</v>
      </c>
      <c r="AU129" s="242" t="s">
        <v>37</v>
      </c>
      <c r="AV129" s="13" t="s">
        <v>91</v>
      </c>
      <c r="AW129" s="13" t="s">
        <v>36</v>
      </c>
      <c r="AX129" s="13" t="s">
        <v>37</v>
      </c>
      <c r="AY129" s="242" t="s">
        <v>131</v>
      </c>
    </row>
    <row r="130" s="2" customFormat="1" ht="44.25" customHeight="1">
      <c r="A130" s="37"/>
      <c r="B130" s="38"/>
      <c r="C130" s="218" t="s">
        <v>157</v>
      </c>
      <c r="D130" s="218" t="s">
        <v>133</v>
      </c>
      <c r="E130" s="219" t="s">
        <v>263</v>
      </c>
      <c r="F130" s="220" t="s">
        <v>264</v>
      </c>
      <c r="G130" s="221" t="s">
        <v>237</v>
      </c>
      <c r="H130" s="222">
        <v>990</v>
      </c>
      <c r="I130" s="223"/>
      <c r="J130" s="222">
        <f>ROUND(I130*H130,1)</f>
        <v>0</v>
      </c>
      <c r="K130" s="224"/>
      <c r="L130" s="43"/>
      <c r="M130" s="225" t="s">
        <v>1</v>
      </c>
      <c r="N130" s="226" t="s">
        <v>47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137</v>
      </c>
      <c r="AT130" s="229" t="s">
        <v>133</v>
      </c>
      <c r="AU130" s="229" t="s">
        <v>37</v>
      </c>
      <c r="AY130" s="16" t="s">
        <v>131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37</v>
      </c>
      <c r="BK130" s="230">
        <f>ROUND(I130*H130,1)</f>
        <v>0</v>
      </c>
      <c r="BL130" s="16" t="s">
        <v>137</v>
      </c>
      <c r="BM130" s="229" t="s">
        <v>334</v>
      </c>
    </row>
    <row r="131" s="13" customFormat="1">
      <c r="A131" s="13"/>
      <c r="B131" s="231"/>
      <c r="C131" s="232"/>
      <c r="D131" s="233" t="s">
        <v>139</v>
      </c>
      <c r="E131" s="234" t="s">
        <v>1</v>
      </c>
      <c r="F131" s="235" t="s">
        <v>335</v>
      </c>
      <c r="G131" s="232"/>
      <c r="H131" s="236">
        <v>990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139</v>
      </c>
      <c r="AU131" s="242" t="s">
        <v>37</v>
      </c>
      <c r="AV131" s="13" t="s">
        <v>91</v>
      </c>
      <c r="AW131" s="13" t="s">
        <v>36</v>
      </c>
      <c r="AX131" s="13" t="s">
        <v>37</v>
      </c>
      <c r="AY131" s="242" t="s">
        <v>131</v>
      </c>
    </row>
    <row r="132" s="2" customFormat="1" ht="33" customHeight="1">
      <c r="A132" s="37"/>
      <c r="B132" s="38"/>
      <c r="C132" s="218" t="s">
        <v>165</v>
      </c>
      <c r="D132" s="218" t="s">
        <v>133</v>
      </c>
      <c r="E132" s="219" t="s">
        <v>279</v>
      </c>
      <c r="F132" s="220" t="s">
        <v>336</v>
      </c>
      <c r="G132" s="221" t="s">
        <v>237</v>
      </c>
      <c r="H132" s="222">
        <v>214.77000000000001</v>
      </c>
      <c r="I132" s="223"/>
      <c r="J132" s="222">
        <f>ROUND(I132*H132,1)</f>
        <v>0</v>
      </c>
      <c r="K132" s="224"/>
      <c r="L132" s="43"/>
      <c r="M132" s="225" t="s">
        <v>1</v>
      </c>
      <c r="N132" s="226" t="s">
        <v>47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137</v>
      </c>
      <c r="AT132" s="229" t="s">
        <v>133</v>
      </c>
      <c r="AU132" s="229" t="s">
        <v>37</v>
      </c>
      <c r="AY132" s="16" t="s">
        <v>131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37</v>
      </c>
      <c r="BK132" s="230">
        <f>ROUND(I132*H132,1)</f>
        <v>0</v>
      </c>
      <c r="BL132" s="16" t="s">
        <v>137</v>
      </c>
      <c r="BM132" s="229" t="s">
        <v>337</v>
      </c>
    </row>
    <row r="133" s="2" customFormat="1">
      <c r="A133" s="37"/>
      <c r="B133" s="38"/>
      <c r="C133" s="39"/>
      <c r="D133" s="233" t="s">
        <v>162</v>
      </c>
      <c r="E133" s="39"/>
      <c r="F133" s="253" t="s">
        <v>282</v>
      </c>
      <c r="G133" s="39"/>
      <c r="H133" s="39"/>
      <c r="I133" s="254"/>
      <c r="J133" s="39"/>
      <c r="K133" s="39"/>
      <c r="L133" s="43"/>
      <c r="M133" s="255"/>
      <c r="N133" s="25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162</v>
      </c>
      <c r="AU133" s="16" t="s">
        <v>37</v>
      </c>
    </row>
    <row r="134" s="13" customFormat="1">
      <c r="A134" s="13"/>
      <c r="B134" s="231"/>
      <c r="C134" s="232"/>
      <c r="D134" s="233" t="s">
        <v>139</v>
      </c>
      <c r="E134" s="234" t="s">
        <v>1</v>
      </c>
      <c r="F134" s="235" t="s">
        <v>331</v>
      </c>
      <c r="G134" s="232"/>
      <c r="H134" s="236">
        <v>214.77000000000001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139</v>
      </c>
      <c r="AU134" s="242" t="s">
        <v>37</v>
      </c>
      <c r="AV134" s="13" t="s">
        <v>91</v>
      </c>
      <c r="AW134" s="13" t="s">
        <v>36</v>
      </c>
      <c r="AX134" s="13" t="s">
        <v>37</v>
      </c>
      <c r="AY134" s="242" t="s">
        <v>131</v>
      </c>
    </row>
    <row r="135" s="2" customFormat="1" ht="49.05" customHeight="1">
      <c r="A135" s="37"/>
      <c r="B135" s="38"/>
      <c r="C135" s="218" t="s">
        <v>170</v>
      </c>
      <c r="D135" s="218" t="s">
        <v>133</v>
      </c>
      <c r="E135" s="219" t="s">
        <v>338</v>
      </c>
      <c r="F135" s="220" t="s">
        <v>339</v>
      </c>
      <c r="G135" s="221" t="s">
        <v>136</v>
      </c>
      <c r="H135" s="222">
        <v>2340</v>
      </c>
      <c r="I135" s="223"/>
      <c r="J135" s="222">
        <f>ROUND(I135*H135,1)</f>
        <v>0</v>
      </c>
      <c r="K135" s="224"/>
      <c r="L135" s="43"/>
      <c r="M135" s="225" t="s">
        <v>1</v>
      </c>
      <c r="N135" s="226" t="s">
        <v>47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137</v>
      </c>
      <c r="AT135" s="229" t="s">
        <v>133</v>
      </c>
      <c r="AU135" s="229" t="s">
        <v>37</v>
      </c>
      <c r="AY135" s="16" t="s">
        <v>131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37</v>
      </c>
      <c r="BK135" s="230">
        <f>ROUND(I135*H135,1)</f>
        <v>0</v>
      </c>
      <c r="BL135" s="16" t="s">
        <v>137</v>
      </c>
      <c r="BM135" s="229" t="s">
        <v>340</v>
      </c>
    </row>
    <row r="136" s="13" customFormat="1">
      <c r="A136" s="13"/>
      <c r="B136" s="231"/>
      <c r="C136" s="232"/>
      <c r="D136" s="233" t="s">
        <v>139</v>
      </c>
      <c r="E136" s="234" t="s">
        <v>1</v>
      </c>
      <c r="F136" s="235" t="s">
        <v>341</v>
      </c>
      <c r="G136" s="232"/>
      <c r="H136" s="236">
        <v>2340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139</v>
      </c>
      <c r="AU136" s="242" t="s">
        <v>37</v>
      </c>
      <c r="AV136" s="13" t="s">
        <v>91</v>
      </c>
      <c r="AW136" s="13" t="s">
        <v>36</v>
      </c>
      <c r="AX136" s="13" t="s">
        <v>37</v>
      </c>
      <c r="AY136" s="242" t="s">
        <v>131</v>
      </c>
    </row>
    <row r="137" s="12" customFormat="1" ht="25.92" customHeight="1">
      <c r="A137" s="12"/>
      <c r="B137" s="202"/>
      <c r="C137" s="203"/>
      <c r="D137" s="204" t="s">
        <v>81</v>
      </c>
      <c r="E137" s="205" t="s">
        <v>137</v>
      </c>
      <c r="F137" s="205" t="s">
        <v>342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SUM(P138:P148)</f>
        <v>0</v>
      </c>
      <c r="Q137" s="210"/>
      <c r="R137" s="211">
        <f>SUM(R138:R148)</f>
        <v>2609.71067133</v>
      </c>
      <c r="S137" s="210"/>
      <c r="T137" s="212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37</v>
      </c>
      <c r="AT137" s="214" t="s">
        <v>81</v>
      </c>
      <c r="AU137" s="214" t="s">
        <v>82</v>
      </c>
      <c r="AY137" s="213" t="s">
        <v>131</v>
      </c>
      <c r="BK137" s="215">
        <f>SUM(BK138:BK148)</f>
        <v>0</v>
      </c>
    </row>
    <row r="138" s="2" customFormat="1" ht="24.15" customHeight="1">
      <c r="A138" s="37"/>
      <c r="B138" s="38"/>
      <c r="C138" s="218" t="s">
        <v>154</v>
      </c>
      <c r="D138" s="218" t="s">
        <v>133</v>
      </c>
      <c r="E138" s="219" t="s">
        <v>343</v>
      </c>
      <c r="F138" s="220" t="s">
        <v>344</v>
      </c>
      <c r="G138" s="221" t="s">
        <v>136</v>
      </c>
      <c r="H138" s="222">
        <v>2529</v>
      </c>
      <c r="I138" s="223"/>
      <c r="J138" s="222">
        <f>ROUND(I138*H138,1)</f>
        <v>0</v>
      </c>
      <c r="K138" s="224"/>
      <c r="L138" s="43"/>
      <c r="M138" s="225" t="s">
        <v>1</v>
      </c>
      <c r="N138" s="226" t="s">
        <v>47</v>
      </c>
      <c r="O138" s="90"/>
      <c r="P138" s="227">
        <f>O138*H138</f>
        <v>0</v>
      </c>
      <c r="Q138" s="227">
        <v>0.0023467700000000002</v>
      </c>
      <c r="R138" s="227">
        <f>Q138*H138</f>
        <v>5.9349813300000003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137</v>
      </c>
      <c r="AT138" s="229" t="s">
        <v>133</v>
      </c>
      <c r="AU138" s="229" t="s">
        <v>37</v>
      </c>
      <c r="AY138" s="16" t="s">
        <v>131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37</v>
      </c>
      <c r="BK138" s="230">
        <f>ROUND(I138*H138,1)</f>
        <v>0</v>
      </c>
      <c r="BL138" s="16" t="s">
        <v>137</v>
      </c>
      <c r="BM138" s="229" t="s">
        <v>345</v>
      </c>
    </row>
    <row r="139" s="13" customFormat="1">
      <c r="A139" s="13"/>
      <c r="B139" s="231"/>
      <c r="C139" s="232"/>
      <c r="D139" s="233" t="s">
        <v>139</v>
      </c>
      <c r="E139" s="234" t="s">
        <v>1</v>
      </c>
      <c r="F139" s="235" t="s">
        <v>346</v>
      </c>
      <c r="G139" s="232"/>
      <c r="H139" s="236">
        <v>2529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139</v>
      </c>
      <c r="AU139" s="242" t="s">
        <v>37</v>
      </c>
      <c r="AV139" s="13" t="s">
        <v>91</v>
      </c>
      <c r="AW139" s="13" t="s">
        <v>36</v>
      </c>
      <c r="AX139" s="13" t="s">
        <v>37</v>
      </c>
      <c r="AY139" s="242" t="s">
        <v>131</v>
      </c>
    </row>
    <row r="140" s="2" customFormat="1" ht="24.15" customHeight="1">
      <c r="A140" s="37"/>
      <c r="B140" s="38"/>
      <c r="C140" s="243" t="s">
        <v>168</v>
      </c>
      <c r="D140" s="243" t="s">
        <v>150</v>
      </c>
      <c r="E140" s="244" t="s">
        <v>347</v>
      </c>
      <c r="F140" s="245" t="s">
        <v>348</v>
      </c>
      <c r="G140" s="246" t="s">
        <v>136</v>
      </c>
      <c r="H140" s="247">
        <v>2529</v>
      </c>
      <c r="I140" s="248"/>
      <c r="J140" s="247">
        <f>ROUND(I140*H140,1)</f>
        <v>0</v>
      </c>
      <c r="K140" s="249"/>
      <c r="L140" s="250"/>
      <c r="M140" s="251" t="s">
        <v>1</v>
      </c>
      <c r="N140" s="252" t="s">
        <v>47</v>
      </c>
      <c r="O140" s="90"/>
      <c r="P140" s="227">
        <f>O140*H140</f>
        <v>0</v>
      </c>
      <c r="Q140" s="227">
        <v>0.00050000000000000001</v>
      </c>
      <c r="R140" s="227">
        <f>Q140*H140</f>
        <v>1.2645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154</v>
      </c>
      <c r="AT140" s="229" t="s">
        <v>150</v>
      </c>
      <c r="AU140" s="229" t="s">
        <v>37</v>
      </c>
      <c r="AY140" s="16" t="s">
        <v>131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37</v>
      </c>
      <c r="BK140" s="230">
        <f>ROUND(I140*H140,1)</f>
        <v>0</v>
      </c>
      <c r="BL140" s="16" t="s">
        <v>137</v>
      </c>
      <c r="BM140" s="229" t="s">
        <v>349</v>
      </c>
    </row>
    <row r="141" s="2" customFormat="1" ht="24.15" customHeight="1">
      <c r="A141" s="37"/>
      <c r="B141" s="38"/>
      <c r="C141" s="218" t="s">
        <v>189</v>
      </c>
      <c r="D141" s="218" t="s">
        <v>133</v>
      </c>
      <c r="E141" s="219" t="s">
        <v>350</v>
      </c>
      <c r="F141" s="220" t="s">
        <v>351</v>
      </c>
      <c r="G141" s="221" t="s">
        <v>136</v>
      </c>
      <c r="H141" s="222">
        <v>2529</v>
      </c>
      <c r="I141" s="223"/>
      <c r="J141" s="222">
        <f>ROUND(I141*H141,1)</f>
        <v>0</v>
      </c>
      <c r="K141" s="224"/>
      <c r="L141" s="43"/>
      <c r="M141" s="225" t="s">
        <v>1</v>
      </c>
      <c r="N141" s="226" t="s">
        <v>47</v>
      </c>
      <c r="O141" s="90"/>
      <c r="P141" s="227">
        <f>O141*H141</f>
        <v>0</v>
      </c>
      <c r="Q141" s="227">
        <v>0.0023500000000000001</v>
      </c>
      <c r="R141" s="227">
        <f>Q141*H141</f>
        <v>5.9431500000000002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137</v>
      </c>
      <c r="AT141" s="229" t="s">
        <v>133</v>
      </c>
      <c r="AU141" s="229" t="s">
        <v>37</v>
      </c>
      <c r="AY141" s="16" t="s">
        <v>131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37</v>
      </c>
      <c r="BK141" s="230">
        <f>ROUND(I141*H141,1)</f>
        <v>0</v>
      </c>
      <c r="BL141" s="16" t="s">
        <v>137</v>
      </c>
      <c r="BM141" s="229" t="s">
        <v>352</v>
      </c>
    </row>
    <row r="142" s="2" customFormat="1" ht="24.15" customHeight="1">
      <c r="A142" s="37"/>
      <c r="B142" s="38"/>
      <c r="C142" s="243" t="s">
        <v>228</v>
      </c>
      <c r="D142" s="243" t="s">
        <v>150</v>
      </c>
      <c r="E142" s="244" t="s">
        <v>353</v>
      </c>
      <c r="F142" s="245" t="s">
        <v>354</v>
      </c>
      <c r="G142" s="246" t="s">
        <v>136</v>
      </c>
      <c r="H142" s="247">
        <v>2529</v>
      </c>
      <c r="I142" s="248"/>
      <c r="J142" s="247">
        <f>ROUND(I142*H142,1)</f>
        <v>0</v>
      </c>
      <c r="K142" s="249"/>
      <c r="L142" s="250"/>
      <c r="M142" s="251" t="s">
        <v>1</v>
      </c>
      <c r="N142" s="252" t="s">
        <v>47</v>
      </c>
      <c r="O142" s="90"/>
      <c r="P142" s="227">
        <f>O142*H142</f>
        <v>0</v>
      </c>
      <c r="Q142" s="227">
        <v>0.0018</v>
      </c>
      <c r="R142" s="227">
        <f>Q142*H142</f>
        <v>4.5522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154</v>
      </c>
      <c r="AT142" s="229" t="s">
        <v>150</v>
      </c>
      <c r="AU142" s="229" t="s">
        <v>37</v>
      </c>
      <c r="AY142" s="16" t="s">
        <v>131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37</v>
      </c>
      <c r="BK142" s="230">
        <f>ROUND(I142*H142,1)</f>
        <v>0</v>
      </c>
      <c r="BL142" s="16" t="s">
        <v>137</v>
      </c>
      <c r="BM142" s="229" t="s">
        <v>355</v>
      </c>
    </row>
    <row r="143" s="2" customFormat="1" ht="24.15" customHeight="1">
      <c r="A143" s="37"/>
      <c r="B143" s="38"/>
      <c r="C143" s="218" t="s">
        <v>234</v>
      </c>
      <c r="D143" s="218" t="s">
        <v>133</v>
      </c>
      <c r="E143" s="219" t="s">
        <v>356</v>
      </c>
      <c r="F143" s="220" t="s">
        <v>357</v>
      </c>
      <c r="G143" s="221" t="s">
        <v>237</v>
      </c>
      <c r="H143" s="222">
        <v>990</v>
      </c>
      <c r="I143" s="223"/>
      <c r="J143" s="222">
        <f>ROUND(I143*H143,1)</f>
        <v>0</v>
      </c>
      <c r="K143" s="224"/>
      <c r="L143" s="43"/>
      <c r="M143" s="225" t="s">
        <v>1</v>
      </c>
      <c r="N143" s="226" t="s">
        <v>47</v>
      </c>
      <c r="O143" s="90"/>
      <c r="P143" s="227">
        <f>O143*H143</f>
        <v>0</v>
      </c>
      <c r="Q143" s="227">
        <v>2.25</v>
      </c>
      <c r="R143" s="227">
        <f>Q143*H143</f>
        <v>2227.5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137</v>
      </c>
      <c r="AT143" s="229" t="s">
        <v>133</v>
      </c>
      <c r="AU143" s="229" t="s">
        <v>37</v>
      </c>
      <c r="AY143" s="16" t="s">
        <v>131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37</v>
      </c>
      <c r="BK143" s="230">
        <f>ROUND(I143*H143,1)</f>
        <v>0</v>
      </c>
      <c r="BL143" s="16" t="s">
        <v>137</v>
      </c>
      <c r="BM143" s="229" t="s">
        <v>358</v>
      </c>
    </row>
    <row r="144" s="13" customFormat="1">
      <c r="A144" s="13"/>
      <c r="B144" s="231"/>
      <c r="C144" s="232"/>
      <c r="D144" s="233" t="s">
        <v>139</v>
      </c>
      <c r="E144" s="234" t="s">
        <v>1</v>
      </c>
      <c r="F144" s="235" t="s">
        <v>359</v>
      </c>
      <c r="G144" s="232"/>
      <c r="H144" s="236">
        <v>990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139</v>
      </c>
      <c r="AU144" s="242" t="s">
        <v>37</v>
      </c>
      <c r="AV144" s="13" t="s">
        <v>91</v>
      </c>
      <c r="AW144" s="13" t="s">
        <v>36</v>
      </c>
      <c r="AX144" s="13" t="s">
        <v>37</v>
      </c>
      <c r="AY144" s="242" t="s">
        <v>131</v>
      </c>
    </row>
    <row r="145" s="2" customFormat="1" ht="37.8" customHeight="1">
      <c r="A145" s="37"/>
      <c r="B145" s="38"/>
      <c r="C145" s="218" t="s">
        <v>240</v>
      </c>
      <c r="D145" s="218" t="s">
        <v>133</v>
      </c>
      <c r="E145" s="219" t="s">
        <v>360</v>
      </c>
      <c r="F145" s="220" t="s">
        <v>361</v>
      </c>
      <c r="G145" s="221" t="s">
        <v>237</v>
      </c>
      <c r="H145" s="222">
        <v>48</v>
      </c>
      <c r="I145" s="223"/>
      <c r="J145" s="222">
        <f>ROUND(I145*H145,1)</f>
        <v>0</v>
      </c>
      <c r="K145" s="224"/>
      <c r="L145" s="43"/>
      <c r="M145" s="225" t="s">
        <v>1</v>
      </c>
      <c r="N145" s="226" t="s">
        <v>47</v>
      </c>
      <c r="O145" s="90"/>
      <c r="P145" s="227">
        <f>O145*H145</f>
        <v>0</v>
      </c>
      <c r="Q145" s="227">
        <v>2.13408</v>
      </c>
      <c r="R145" s="227">
        <f>Q145*H145</f>
        <v>102.43584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137</v>
      </c>
      <c r="AT145" s="229" t="s">
        <v>133</v>
      </c>
      <c r="AU145" s="229" t="s">
        <v>37</v>
      </c>
      <c r="AY145" s="16" t="s">
        <v>131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37</v>
      </c>
      <c r="BK145" s="230">
        <f>ROUND(I145*H145,1)</f>
        <v>0</v>
      </c>
      <c r="BL145" s="16" t="s">
        <v>137</v>
      </c>
      <c r="BM145" s="229" t="s">
        <v>362</v>
      </c>
    </row>
    <row r="146" s="13" customFormat="1">
      <c r="A146" s="13"/>
      <c r="B146" s="231"/>
      <c r="C146" s="232"/>
      <c r="D146" s="233" t="s">
        <v>139</v>
      </c>
      <c r="E146" s="234" t="s">
        <v>1</v>
      </c>
      <c r="F146" s="235" t="s">
        <v>363</v>
      </c>
      <c r="G146" s="232"/>
      <c r="H146" s="236">
        <v>48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139</v>
      </c>
      <c r="AU146" s="242" t="s">
        <v>37</v>
      </c>
      <c r="AV146" s="13" t="s">
        <v>91</v>
      </c>
      <c r="AW146" s="13" t="s">
        <v>36</v>
      </c>
      <c r="AX146" s="13" t="s">
        <v>37</v>
      </c>
      <c r="AY146" s="242" t="s">
        <v>131</v>
      </c>
    </row>
    <row r="147" s="2" customFormat="1" ht="37.8" customHeight="1">
      <c r="A147" s="37"/>
      <c r="B147" s="38"/>
      <c r="C147" s="218" t="s">
        <v>246</v>
      </c>
      <c r="D147" s="218" t="s">
        <v>133</v>
      </c>
      <c r="E147" s="219" t="s">
        <v>364</v>
      </c>
      <c r="F147" s="220" t="s">
        <v>365</v>
      </c>
      <c r="G147" s="221" t="s">
        <v>237</v>
      </c>
      <c r="H147" s="222">
        <v>131.25</v>
      </c>
      <c r="I147" s="223"/>
      <c r="J147" s="222">
        <f>ROUND(I147*H147,1)</f>
        <v>0</v>
      </c>
      <c r="K147" s="224"/>
      <c r="L147" s="43"/>
      <c r="M147" s="225" t="s">
        <v>1</v>
      </c>
      <c r="N147" s="226" t="s">
        <v>47</v>
      </c>
      <c r="O147" s="90"/>
      <c r="P147" s="227">
        <f>O147*H147</f>
        <v>0</v>
      </c>
      <c r="Q147" s="227">
        <v>1.9967999999999999</v>
      </c>
      <c r="R147" s="227">
        <f>Q147*H147</f>
        <v>262.07999999999998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137</v>
      </c>
      <c r="AT147" s="229" t="s">
        <v>133</v>
      </c>
      <c r="AU147" s="229" t="s">
        <v>37</v>
      </c>
      <c r="AY147" s="16" t="s">
        <v>131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37</v>
      </c>
      <c r="BK147" s="230">
        <f>ROUND(I147*H147,1)</f>
        <v>0</v>
      </c>
      <c r="BL147" s="16" t="s">
        <v>137</v>
      </c>
      <c r="BM147" s="229" t="s">
        <v>366</v>
      </c>
    </row>
    <row r="148" s="2" customFormat="1">
      <c r="A148" s="37"/>
      <c r="B148" s="38"/>
      <c r="C148" s="39"/>
      <c r="D148" s="233" t="s">
        <v>162</v>
      </c>
      <c r="E148" s="39"/>
      <c r="F148" s="253" t="s">
        <v>367</v>
      </c>
      <c r="G148" s="39"/>
      <c r="H148" s="39"/>
      <c r="I148" s="254"/>
      <c r="J148" s="39"/>
      <c r="K148" s="39"/>
      <c r="L148" s="43"/>
      <c r="M148" s="255"/>
      <c r="N148" s="25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162</v>
      </c>
      <c r="AU148" s="16" t="s">
        <v>37</v>
      </c>
    </row>
    <row r="149" s="12" customFormat="1" ht="25.92" customHeight="1">
      <c r="A149" s="12"/>
      <c r="B149" s="202"/>
      <c r="C149" s="203"/>
      <c r="D149" s="204" t="s">
        <v>81</v>
      </c>
      <c r="E149" s="205" t="s">
        <v>175</v>
      </c>
      <c r="F149" s="205" t="s">
        <v>176</v>
      </c>
      <c r="G149" s="203"/>
      <c r="H149" s="203"/>
      <c r="I149" s="206"/>
      <c r="J149" s="207">
        <f>BK149</f>
        <v>0</v>
      </c>
      <c r="K149" s="203"/>
      <c r="L149" s="208"/>
      <c r="M149" s="209"/>
      <c r="N149" s="210"/>
      <c r="O149" s="210"/>
      <c r="P149" s="211">
        <f>SUM(P150:P152)</f>
        <v>0</v>
      </c>
      <c r="Q149" s="210"/>
      <c r="R149" s="211">
        <f>SUM(R150:R152)</f>
        <v>0</v>
      </c>
      <c r="S149" s="210"/>
      <c r="T149" s="212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37</v>
      </c>
      <c r="AT149" s="214" t="s">
        <v>81</v>
      </c>
      <c r="AU149" s="214" t="s">
        <v>82</v>
      </c>
      <c r="AY149" s="213" t="s">
        <v>131</v>
      </c>
      <c r="BK149" s="215">
        <f>SUM(BK150:BK152)</f>
        <v>0</v>
      </c>
    </row>
    <row r="150" s="2" customFormat="1" ht="24.15" customHeight="1">
      <c r="A150" s="37"/>
      <c r="B150" s="38"/>
      <c r="C150" s="218" t="s">
        <v>8</v>
      </c>
      <c r="D150" s="218" t="s">
        <v>133</v>
      </c>
      <c r="E150" s="219" t="s">
        <v>309</v>
      </c>
      <c r="F150" s="220" t="s">
        <v>310</v>
      </c>
      <c r="G150" s="221" t="s">
        <v>179</v>
      </c>
      <c r="H150" s="222">
        <v>2609.71</v>
      </c>
      <c r="I150" s="223"/>
      <c r="J150" s="222">
        <f>ROUND(I150*H150,1)</f>
        <v>0</v>
      </c>
      <c r="K150" s="224"/>
      <c r="L150" s="43"/>
      <c r="M150" s="225" t="s">
        <v>1</v>
      </c>
      <c r="N150" s="226" t="s">
        <v>47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137</v>
      </c>
      <c r="AT150" s="229" t="s">
        <v>133</v>
      </c>
      <c r="AU150" s="229" t="s">
        <v>37</v>
      </c>
      <c r="AY150" s="16" t="s">
        <v>131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37</v>
      </c>
      <c r="BK150" s="230">
        <f>ROUND(I150*H150,1)</f>
        <v>0</v>
      </c>
      <c r="BL150" s="16" t="s">
        <v>137</v>
      </c>
      <c r="BM150" s="229" t="s">
        <v>368</v>
      </c>
    </row>
    <row r="151" s="2" customFormat="1" ht="44.25" customHeight="1">
      <c r="A151" s="37"/>
      <c r="B151" s="38"/>
      <c r="C151" s="218" t="s">
        <v>192</v>
      </c>
      <c r="D151" s="218" t="s">
        <v>133</v>
      </c>
      <c r="E151" s="219" t="s">
        <v>313</v>
      </c>
      <c r="F151" s="220" t="s">
        <v>314</v>
      </c>
      <c r="G151" s="221" t="s">
        <v>179</v>
      </c>
      <c r="H151" s="222">
        <v>1304.8599999999999</v>
      </c>
      <c r="I151" s="223"/>
      <c r="J151" s="222">
        <f>ROUND(I151*H151,1)</f>
        <v>0</v>
      </c>
      <c r="K151" s="224"/>
      <c r="L151" s="43"/>
      <c r="M151" s="225" t="s">
        <v>1</v>
      </c>
      <c r="N151" s="226" t="s">
        <v>47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137</v>
      </c>
      <c r="AT151" s="229" t="s">
        <v>133</v>
      </c>
      <c r="AU151" s="229" t="s">
        <v>37</v>
      </c>
      <c r="AY151" s="16" t="s">
        <v>131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37</v>
      </c>
      <c r="BK151" s="230">
        <f>ROUND(I151*H151,1)</f>
        <v>0</v>
      </c>
      <c r="BL151" s="16" t="s">
        <v>137</v>
      </c>
      <c r="BM151" s="229" t="s">
        <v>369</v>
      </c>
    </row>
    <row r="152" s="13" customFormat="1">
      <c r="A152" s="13"/>
      <c r="B152" s="231"/>
      <c r="C152" s="232"/>
      <c r="D152" s="233" t="s">
        <v>139</v>
      </c>
      <c r="E152" s="234" t="s">
        <v>1</v>
      </c>
      <c r="F152" s="235" t="s">
        <v>370</v>
      </c>
      <c r="G152" s="232"/>
      <c r="H152" s="236">
        <v>1304.8599999999999</v>
      </c>
      <c r="I152" s="237"/>
      <c r="J152" s="232"/>
      <c r="K152" s="232"/>
      <c r="L152" s="238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139</v>
      </c>
      <c r="AU152" s="242" t="s">
        <v>37</v>
      </c>
      <c r="AV152" s="13" t="s">
        <v>91</v>
      </c>
      <c r="AW152" s="13" t="s">
        <v>36</v>
      </c>
      <c r="AX152" s="13" t="s">
        <v>37</v>
      </c>
      <c r="AY152" s="242" t="s">
        <v>131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cQcwkppUV7/swpCWnWtWKs8+LFy5DAqt6slHzPIXB8d++aw+H9B0GcbSZ4T/iJOYhrtRqhSkpzH3n7Pzli1Y2Q==" hashValue="zuKkG4o6IdzTNXaK2KTru087q1IQg9ro3S4vmnKfycyqC8vH4AWOJOpHVqJpHHJTaclNiQWPp89drxZw66hHcA==" algorithmName="SHA-512" password="CC35"/>
  <autoFilter ref="C118:K15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91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Morava - Bohuslavice,Vitošov, dosypání hráze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371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26. 12. 2017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38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39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40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42</v>
      </c>
      <c r="E30" s="37"/>
      <c r="F30" s="37"/>
      <c r="G30" s="37"/>
      <c r="H30" s="37"/>
      <c r="I30" s="37"/>
      <c r="J30" s="150">
        <f>ROUND(J121,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44</v>
      </c>
      <c r="G32" s="37"/>
      <c r="H32" s="37"/>
      <c r="I32" s="151" t="s">
        <v>43</v>
      </c>
      <c r="J32" s="151" t="s">
        <v>45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9" t="s">
        <v>47</v>
      </c>
      <c r="F33" s="153">
        <f>ROUND((SUM(BE121:BE142)),  0)</f>
        <v>0</v>
      </c>
      <c r="G33" s="37"/>
      <c r="H33" s="37"/>
      <c r="I33" s="154">
        <v>0.20999999999999999</v>
      </c>
      <c r="J33" s="153">
        <f>ROUND(((SUM(BE121:BE142))*I33),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48</v>
      </c>
      <c r="F34" s="153">
        <f>ROUND((SUM(BF121:BF142)),  0)</f>
        <v>0</v>
      </c>
      <c r="G34" s="37"/>
      <c r="H34" s="37"/>
      <c r="I34" s="154">
        <v>0.14999999999999999</v>
      </c>
      <c r="J34" s="153">
        <f>ROUND(((SUM(BF121:BF142))*I34),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49</v>
      </c>
      <c r="F35" s="153">
        <f>ROUND((SUM(BG121:BG142)),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50</v>
      </c>
      <c r="F36" s="153">
        <f>ROUND((SUM(BH121:BH142)),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51</v>
      </c>
      <c r="F37" s="153">
        <f>ROUND((SUM(BI121:BI142)),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55</v>
      </c>
      <c r="E50" s="163"/>
      <c r="F50" s="163"/>
      <c r="G50" s="162" t="s">
        <v>56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57</v>
      </c>
      <c r="E61" s="165"/>
      <c r="F61" s="166" t="s">
        <v>58</v>
      </c>
      <c r="G61" s="164" t="s">
        <v>57</v>
      </c>
      <c r="H61" s="165"/>
      <c r="I61" s="165"/>
      <c r="J61" s="167" t="s">
        <v>58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59</v>
      </c>
      <c r="E65" s="168"/>
      <c r="F65" s="168"/>
      <c r="G65" s="162" t="s">
        <v>60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57</v>
      </c>
      <c r="E76" s="165"/>
      <c r="F76" s="166" t="s">
        <v>58</v>
      </c>
      <c r="G76" s="164" t="s">
        <v>57</v>
      </c>
      <c r="H76" s="165"/>
      <c r="I76" s="165"/>
      <c r="J76" s="167" t="s">
        <v>58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Morava - Bohuslavice,Vitošov, dosypání hráze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177249-5 -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Bohuslavice, Hrabová</v>
      </c>
      <c r="G89" s="39"/>
      <c r="H89" s="39"/>
      <c r="I89" s="31" t="s">
        <v>22</v>
      </c>
      <c r="J89" s="78" t="str">
        <f>IF(J12="","",J12)</f>
        <v>26. 12. 2017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38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105</v>
      </c>
      <c r="D94" s="175"/>
      <c r="E94" s="175"/>
      <c r="F94" s="175"/>
      <c r="G94" s="175"/>
      <c r="H94" s="175"/>
      <c r="I94" s="175"/>
      <c r="J94" s="176" t="s">
        <v>106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107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108</v>
      </c>
    </row>
    <row r="97" s="9" customFormat="1" ht="24.96" customHeight="1">
      <c r="A97" s="9"/>
      <c r="B97" s="178"/>
      <c r="C97" s="179"/>
      <c r="D97" s="180" t="s">
        <v>109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372</v>
      </c>
      <c r="E99" s="181"/>
      <c r="F99" s="181"/>
      <c r="G99" s="181"/>
      <c r="H99" s="181"/>
      <c r="I99" s="181"/>
      <c r="J99" s="182">
        <f>J125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373</v>
      </c>
      <c r="E100" s="181"/>
      <c r="F100" s="181"/>
      <c r="G100" s="181"/>
      <c r="H100" s="181"/>
      <c r="I100" s="181"/>
      <c r="J100" s="182">
        <f>J131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374</v>
      </c>
      <c r="E101" s="187"/>
      <c r="F101" s="187"/>
      <c r="G101" s="187"/>
      <c r="H101" s="187"/>
      <c r="I101" s="187"/>
      <c r="J101" s="188">
        <f>J140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Morava - Bohuslavice,Vitošov, dosypání hráze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177249-5 - Vedlejší a ostatní náklady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Bohuslavice, Hrabová</v>
      </c>
      <c r="G115" s="39"/>
      <c r="H115" s="39"/>
      <c r="I115" s="31" t="s">
        <v>22</v>
      </c>
      <c r="J115" s="78" t="str">
        <f>IF(J12="","",J12)</f>
        <v>26. 12. 2017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Povodí Moravy, s.p.</v>
      </c>
      <c r="G117" s="39"/>
      <c r="H117" s="39"/>
      <c r="I117" s="31" t="s">
        <v>32</v>
      </c>
      <c r="J117" s="35" t="str">
        <f>E21</f>
        <v>GEOtest, a.s.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IF(E18="","",E18)</f>
        <v>Vyplň údaj</v>
      </c>
      <c r="G118" s="39"/>
      <c r="H118" s="39"/>
      <c r="I118" s="31" t="s">
        <v>38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117</v>
      </c>
      <c r="D120" s="193" t="s">
        <v>67</v>
      </c>
      <c r="E120" s="193" t="s">
        <v>63</v>
      </c>
      <c r="F120" s="193" t="s">
        <v>64</v>
      </c>
      <c r="G120" s="193" t="s">
        <v>118</v>
      </c>
      <c r="H120" s="193" t="s">
        <v>119</v>
      </c>
      <c r="I120" s="193" t="s">
        <v>120</v>
      </c>
      <c r="J120" s="194" t="s">
        <v>106</v>
      </c>
      <c r="K120" s="195" t="s">
        <v>121</v>
      </c>
      <c r="L120" s="196"/>
      <c r="M120" s="99" t="s">
        <v>1</v>
      </c>
      <c r="N120" s="100" t="s">
        <v>46</v>
      </c>
      <c r="O120" s="100" t="s">
        <v>122</v>
      </c>
      <c r="P120" s="100" t="s">
        <v>123</v>
      </c>
      <c r="Q120" s="100" t="s">
        <v>124</v>
      </c>
      <c r="R120" s="100" t="s">
        <v>125</v>
      </c>
      <c r="S120" s="100" t="s">
        <v>126</v>
      </c>
      <c r="T120" s="101" t="s">
        <v>127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128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P122+P125+P131</f>
        <v>0</v>
      </c>
      <c r="Q121" s="103"/>
      <c r="R121" s="199">
        <f>R122+R125+R131</f>
        <v>0</v>
      </c>
      <c r="S121" s="103"/>
      <c r="T121" s="200">
        <f>T122+T125+T131</f>
        <v>0.01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81</v>
      </c>
      <c r="AU121" s="16" t="s">
        <v>108</v>
      </c>
      <c r="BK121" s="201">
        <f>BK122+BK125+BK131</f>
        <v>0</v>
      </c>
    </row>
    <row r="122" s="12" customFormat="1" ht="25.92" customHeight="1">
      <c r="A122" s="12"/>
      <c r="B122" s="202"/>
      <c r="C122" s="203"/>
      <c r="D122" s="204" t="s">
        <v>81</v>
      </c>
      <c r="E122" s="205" t="s">
        <v>129</v>
      </c>
      <c r="F122" s="205" t="s">
        <v>130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0.01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37</v>
      </c>
      <c r="AT122" s="214" t="s">
        <v>81</v>
      </c>
      <c r="AU122" s="214" t="s">
        <v>82</v>
      </c>
      <c r="AY122" s="213" t="s">
        <v>131</v>
      </c>
      <c r="BK122" s="215">
        <f>BK123</f>
        <v>0</v>
      </c>
    </row>
    <row r="123" s="12" customFormat="1" ht="22.8" customHeight="1">
      <c r="A123" s="12"/>
      <c r="B123" s="202"/>
      <c r="C123" s="203"/>
      <c r="D123" s="204" t="s">
        <v>81</v>
      </c>
      <c r="E123" s="216" t="s">
        <v>168</v>
      </c>
      <c r="F123" s="216" t="s">
        <v>169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P124</f>
        <v>0</v>
      </c>
      <c r="Q123" s="210"/>
      <c r="R123" s="211">
        <f>R124</f>
        <v>0</v>
      </c>
      <c r="S123" s="210"/>
      <c r="T123" s="212">
        <f>T124</f>
        <v>0.01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37</v>
      </c>
      <c r="AT123" s="214" t="s">
        <v>81</v>
      </c>
      <c r="AU123" s="214" t="s">
        <v>37</v>
      </c>
      <c r="AY123" s="213" t="s">
        <v>131</v>
      </c>
      <c r="BK123" s="215">
        <f>BK124</f>
        <v>0</v>
      </c>
    </row>
    <row r="124" s="2" customFormat="1" ht="16.5" customHeight="1">
      <c r="A124" s="37"/>
      <c r="B124" s="38"/>
      <c r="C124" s="218" t="s">
        <v>37</v>
      </c>
      <c r="D124" s="218" t="s">
        <v>133</v>
      </c>
      <c r="E124" s="219" t="s">
        <v>375</v>
      </c>
      <c r="F124" s="220" t="s">
        <v>376</v>
      </c>
      <c r="G124" s="221" t="s">
        <v>231</v>
      </c>
      <c r="H124" s="222">
        <v>1</v>
      </c>
      <c r="I124" s="223"/>
      <c r="J124" s="222">
        <f>ROUND(I124*H124,1)</f>
        <v>0</v>
      </c>
      <c r="K124" s="224"/>
      <c r="L124" s="43"/>
      <c r="M124" s="225" t="s">
        <v>1</v>
      </c>
      <c r="N124" s="226" t="s">
        <v>47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0.01</v>
      </c>
      <c r="T124" s="228">
        <f>S124*H124</f>
        <v>0.01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137</v>
      </c>
      <c r="AT124" s="229" t="s">
        <v>133</v>
      </c>
      <c r="AU124" s="229" t="s">
        <v>91</v>
      </c>
      <c r="AY124" s="16" t="s">
        <v>131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37</v>
      </c>
      <c r="BK124" s="230">
        <f>ROUND(I124*H124,1)</f>
        <v>0</v>
      </c>
      <c r="BL124" s="16" t="s">
        <v>137</v>
      </c>
      <c r="BM124" s="229" t="s">
        <v>377</v>
      </c>
    </row>
    <row r="125" s="12" customFormat="1" ht="25.92" customHeight="1">
      <c r="A125" s="12"/>
      <c r="B125" s="202"/>
      <c r="C125" s="203"/>
      <c r="D125" s="204" t="s">
        <v>81</v>
      </c>
      <c r="E125" s="205" t="s">
        <v>378</v>
      </c>
      <c r="F125" s="205" t="s">
        <v>379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SUM(P126:P130)</f>
        <v>0</v>
      </c>
      <c r="Q125" s="210"/>
      <c r="R125" s="211">
        <f>SUM(R126:R130)</f>
        <v>0</v>
      </c>
      <c r="S125" s="210"/>
      <c r="T125" s="212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137</v>
      </c>
      <c r="AT125" s="214" t="s">
        <v>81</v>
      </c>
      <c r="AU125" s="214" t="s">
        <v>82</v>
      </c>
      <c r="AY125" s="213" t="s">
        <v>131</v>
      </c>
      <c r="BK125" s="215">
        <f>SUM(BK126:BK130)</f>
        <v>0</v>
      </c>
    </row>
    <row r="126" s="2" customFormat="1" ht="90" customHeight="1">
      <c r="A126" s="37"/>
      <c r="B126" s="38"/>
      <c r="C126" s="218" t="s">
        <v>145</v>
      </c>
      <c r="D126" s="218" t="s">
        <v>133</v>
      </c>
      <c r="E126" s="219" t="s">
        <v>380</v>
      </c>
      <c r="F126" s="220" t="s">
        <v>381</v>
      </c>
      <c r="G126" s="221" t="s">
        <v>202</v>
      </c>
      <c r="H126" s="222">
        <v>1</v>
      </c>
      <c r="I126" s="223"/>
      <c r="J126" s="222">
        <f>ROUND(I126*H126,1)</f>
        <v>0</v>
      </c>
      <c r="K126" s="224"/>
      <c r="L126" s="43"/>
      <c r="M126" s="225" t="s">
        <v>1</v>
      </c>
      <c r="N126" s="226" t="s">
        <v>47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382</v>
      </c>
      <c r="AT126" s="229" t="s">
        <v>133</v>
      </c>
      <c r="AU126" s="229" t="s">
        <v>37</v>
      </c>
      <c r="AY126" s="16" t="s">
        <v>131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37</v>
      </c>
      <c r="BK126" s="230">
        <f>ROUND(I126*H126,1)</f>
        <v>0</v>
      </c>
      <c r="BL126" s="16" t="s">
        <v>382</v>
      </c>
      <c r="BM126" s="229" t="s">
        <v>383</v>
      </c>
    </row>
    <row r="127" s="2" customFormat="1">
      <c r="A127" s="37"/>
      <c r="B127" s="38"/>
      <c r="C127" s="39"/>
      <c r="D127" s="233" t="s">
        <v>162</v>
      </c>
      <c r="E127" s="39"/>
      <c r="F127" s="253" t="s">
        <v>384</v>
      </c>
      <c r="G127" s="39"/>
      <c r="H127" s="39"/>
      <c r="I127" s="254"/>
      <c r="J127" s="39"/>
      <c r="K127" s="39"/>
      <c r="L127" s="43"/>
      <c r="M127" s="255"/>
      <c r="N127" s="25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162</v>
      </c>
      <c r="AU127" s="16" t="s">
        <v>37</v>
      </c>
    </row>
    <row r="128" s="2" customFormat="1" ht="55.5" customHeight="1">
      <c r="A128" s="37"/>
      <c r="B128" s="38"/>
      <c r="C128" s="218" t="s">
        <v>137</v>
      </c>
      <c r="D128" s="218" t="s">
        <v>133</v>
      </c>
      <c r="E128" s="219" t="s">
        <v>385</v>
      </c>
      <c r="F128" s="220" t="s">
        <v>386</v>
      </c>
      <c r="G128" s="221" t="s">
        <v>231</v>
      </c>
      <c r="H128" s="222">
        <v>1</v>
      </c>
      <c r="I128" s="223"/>
      <c r="J128" s="222">
        <f>ROUND(I128*H128,1)</f>
        <v>0</v>
      </c>
      <c r="K128" s="224"/>
      <c r="L128" s="43"/>
      <c r="M128" s="225" t="s">
        <v>1</v>
      </c>
      <c r="N128" s="226" t="s">
        <v>47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382</v>
      </c>
      <c r="AT128" s="229" t="s">
        <v>133</v>
      </c>
      <c r="AU128" s="229" t="s">
        <v>37</v>
      </c>
      <c r="AY128" s="16" t="s">
        <v>131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37</v>
      </c>
      <c r="BK128" s="230">
        <f>ROUND(I128*H128,1)</f>
        <v>0</v>
      </c>
      <c r="BL128" s="16" t="s">
        <v>382</v>
      </c>
      <c r="BM128" s="229" t="s">
        <v>387</v>
      </c>
    </row>
    <row r="129" s="2" customFormat="1" ht="49.05" customHeight="1">
      <c r="A129" s="37"/>
      <c r="B129" s="38"/>
      <c r="C129" s="218" t="s">
        <v>157</v>
      </c>
      <c r="D129" s="218" t="s">
        <v>133</v>
      </c>
      <c r="E129" s="219" t="s">
        <v>388</v>
      </c>
      <c r="F129" s="220" t="s">
        <v>389</v>
      </c>
      <c r="G129" s="221" t="s">
        <v>231</v>
      </c>
      <c r="H129" s="222">
        <v>1</v>
      </c>
      <c r="I129" s="223"/>
      <c r="J129" s="222">
        <f>ROUND(I129*H129,1)</f>
        <v>0</v>
      </c>
      <c r="K129" s="224"/>
      <c r="L129" s="43"/>
      <c r="M129" s="225" t="s">
        <v>1</v>
      </c>
      <c r="N129" s="226" t="s">
        <v>47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382</v>
      </c>
      <c r="AT129" s="229" t="s">
        <v>133</v>
      </c>
      <c r="AU129" s="229" t="s">
        <v>37</v>
      </c>
      <c r="AY129" s="16" t="s">
        <v>131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37</v>
      </c>
      <c r="BK129" s="230">
        <f>ROUND(I129*H129,1)</f>
        <v>0</v>
      </c>
      <c r="BL129" s="16" t="s">
        <v>382</v>
      </c>
      <c r="BM129" s="229" t="s">
        <v>390</v>
      </c>
    </row>
    <row r="130" s="2" customFormat="1" ht="49.05" customHeight="1">
      <c r="A130" s="37"/>
      <c r="B130" s="38"/>
      <c r="C130" s="218" t="s">
        <v>165</v>
      </c>
      <c r="D130" s="218" t="s">
        <v>133</v>
      </c>
      <c r="E130" s="219" t="s">
        <v>391</v>
      </c>
      <c r="F130" s="220" t="s">
        <v>392</v>
      </c>
      <c r="G130" s="221" t="s">
        <v>231</v>
      </c>
      <c r="H130" s="222">
        <v>1</v>
      </c>
      <c r="I130" s="223"/>
      <c r="J130" s="222">
        <f>ROUND(I130*H130,1)</f>
        <v>0</v>
      </c>
      <c r="K130" s="224"/>
      <c r="L130" s="43"/>
      <c r="M130" s="225" t="s">
        <v>1</v>
      </c>
      <c r="N130" s="226" t="s">
        <v>47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382</v>
      </c>
      <c r="AT130" s="229" t="s">
        <v>133</v>
      </c>
      <c r="AU130" s="229" t="s">
        <v>37</v>
      </c>
      <c r="AY130" s="16" t="s">
        <v>131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37</v>
      </c>
      <c r="BK130" s="230">
        <f>ROUND(I130*H130,1)</f>
        <v>0</v>
      </c>
      <c r="BL130" s="16" t="s">
        <v>382</v>
      </c>
      <c r="BM130" s="229" t="s">
        <v>393</v>
      </c>
    </row>
    <row r="131" s="12" customFormat="1" ht="25.92" customHeight="1">
      <c r="A131" s="12"/>
      <c r="B131" s="202"/>
      <c r="C131" s="203"/>
      <c r="D131" s="204" t="s">
        <v>81</v>
      </c>
      <c r="E131" s="205" t="s">
        <v>394</v>
      </c>
      <c r="F131" s="205" t="s">
        <v>395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P132+SUM(P133:P140)</f>
        <v>0</v>
      </c>
      <c r="Q131" s="210"/>
      <c r="R131" s="211">
        <f>R132+SUM(R133:R140)</f>
        <v>0</v>
      </c>
      <c r="S131" s="210"/>
      <c r="T131" s="212">
        <f>T132+SUM(T133:T140)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157</v>
      </c>
      <c r="AT131" s="214" t="s">
        <v>81</v>
      </c>
      <c r="AU131" s="214" t="s">
        <v>82</v>
      </c>
      <c r="AY131" s="213" t="s">
        <v>131</v>
      </c>
      <c r="BK131" s="215">
        <f>BK132+SUM(BK133:BK140)</f>
        <v>0</v>
      </c>
    </row>
    <row r="132" s="2" customFormat="1" ht="62.7" customHeight="1">
      <c r="A132" s="37"/>
      <c r="B132" s="38"/>
      <c r="C132" s="218" t="s">
        <v>170</v>
      </c>
      <c r="D132" s="218" t="s">
        <v>133</v>
      </c>
      <c r="E132" s="219" t="s">
        <v>396</v>
      </c>
      <c r="F132" s="220" t="s">
        <v>397</v>
      </c>
      <c r="G132" s="221" t="s">
        <v>231</v>
      </c>
      <c r="H132" s="222">
        <v>1</v>
      </c>
      <c r="I132" s="223"/>
      <c r="J132" s="222">
        <f>ROUND(I132*H132,1)</f>
        <v>0</v>
      </c>
      <c r="K132" s="224"/>
      <c r="L132" s="43"/>
      <c r="M132" s="225" t="s">
        <v>1</v>
      </c>
      <c r="N132" s="226" t="s">
        <v>47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137</v>
      </c>
      <c r="AT132" s="229" t="s">
        <v>133</v>
      </c>
      <c r="AU132" s="229" t="s">
        <v>37</v>
      </c>
      <c r="AY132" s="16" t="s">
        <v>131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37</v>
      </c>
      <c r="BK132" s="230">
        <f>ROUND(I132*H132,1)</f>
        <v>0</v>
      </c>
      <c r="BL132" s="16" t="s">
        <v>137</v>
      </c>
      <c r="BM132" s="229" t="s">
        <v>398</v>
      </c>
    </row>
    <row r="133" s="2" customFormat="1">
      <c r="A133" s="37"/>
      <c r="B133" s="38"/>
      <c r="C133" s="39"/>
      <c r="D133" s="233" t="s">
        <v>162</v>
      </c>
      <c r="E133" s="39"/>
      <c r="F133" s="253" t="s">
        <v>399</v>
      </c>
      <c r="G133" s="39"/>
      <c r="H133" s="39"/>
      <c r="I133" s="254"/>
      <c r="J133" s="39"/>
      <c r="K133" s="39"/>
      <c r="L133" s="43"/>
      <c r="M133" s="255"/>
      <c r="N133" s="25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162</v>
      </c>
      <c r="AU133" s="16" t="s">
        <v>37</v>
      </c>
    </row>
    <row r="134" s="2" customFormat="1" ht="37.8" customHeight="1">
      <c r="A134" s="37"/>
      <c r="B134" s="38"/>
      <c r="C134" s="218" t="s">
        <v>154</v>
      </c>
      <c r="D134" s="218" t="s">
        <v>133</v>
      </c>
      <c r="E134" s="219" t="s">
        <v>400</v>
      </c>
      <c r="F134" s="220" t="s">
        <v>401</v>
      </c>
      <c r="G134" s="221" t="s">
        <v>231</v>
      </c>
      <c r="H134" s="222">
        <v>1</v>
      </c>
      <c r="I134" s="223"/>
      <c r="J134" s="222">
        <f>ROUND(I134*H134,1)</f>
        <v>0</v>
      </c>
      <c r="K134" s="224"/>
      <c r="L134" s="43"/>
      <c r="M134" s="225" t="s">
        <v>1</v>
      </c>
      <c r="N134" s="226" t="s">
        <v>47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137</v>
      </c>
      <c r="AT134" s="229" t="s">
        <v>133</v>
      </c>
      <c r="AU134" s="229" t="s">
        <v>37</v>
      </c>
      <c r="AY134" s="16" t="s">
        <v>131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37</v>
      </c>
      <c r="BK134" s="230">
        <f>ROUND(I134*H134,1)</f>
        <v>0</v>
      </c>
      <c r="BL134" s="16" t="s">
        <v>137</v>
      </c>
      <c r="BM134" s="229" t="s">
        <v>402</v>
      </c>
    </row>
    <row r="135" s="2" customFormat="1" ht="49.05" customHeight="1">
      <c r="A135" s="37"/>
      <c r="B135" s="38"/>
      <c r="C135" s="218" t="s">
        <v>168</v>
      </c>
      <c r="D135" s="218" t="s">
        <v>133</v>
      </c>
      <c r="E135" s="219" t="s">
        <v>403</v>
      </c>
      <c r="F135" s="220" t="s">
        <v>404</v>
      </c>
      <c r="G135" s="221" t="s">
        <v>231</v>
      </c>
      <c r="H135" s="222">
        <v>1</v>
      </c>
      <c r="I135" s="223"/>
      <c r="J135" s="222">
        <f>ROUND(I135*H135,1)</f>
        <v>0</v>
      </c>
      <c r="K135" s="224"/>
      <c r="L135" s="43"/>
      <c r="M135" s="225" t="s">
        <v>1</v>
      </c>
      <c r="N135" s="226" t="s">
        <v>47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137</v>
      </c>
      <c r="AT135" s="229" t="s">
        <v>133</v>
      </c>
      <c r="AU135" s="229" t="s">
        <v>37</v>
      </c>
      <c r="AY135" s="16" t="s">
        <v>131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37</v>
      </c>
      <c r="BK135" s="230">
        <f>ROUND(I135*H135,1)</f>
        <v>0</v>
      </c>
      <c r="BL135" s="16" t="s">
        <v>137</v>
      </c>
      <c r="BM135" s="229" t="s">
        <v>405</v>
      </c>
    </row>
    <row r="136" s="2" customFormat="1">
      <c r="A136" s="37"/>
      <c r="B136" s="38"/>
      <c r="C136" s="39"/>
      <c r="D136" s="233" t="s">
        <v>162</v>
      </c>
      <c r="E136" s="39"/>
      <c r="F136" s="253" t="s">
        <v>406</v>
      </c>
      <c r="G136" s="39"/>
      <c r="H136" s="39"/>
      <c r="I136" s="254"/>
      <c r="J136" s="39"/>
      <c r="K136" s="39"/>
      <c r="L136" s="43"/>
      <c r="M136" s="255"/>
      <c r="N136" s="25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162</v>
      </c>
      <c r="AU136" s="16" t="s">
        <v>37</v>
      </c>
    </row>
    <row r="137" s="2" customFormat="1" ht="24.15" customHeight="1">
      <c r="A137" s="37"/>
      <c r="B137" s="38"/>
      <c r="C137" s="218" t="s">
        <v>228</v>
      </c>
      <c r="D137" s="218" t="s">
        <v>133</v>
      </c>
      <c r="E137" s="219" t="s">
        <v>407</v>
      </c>
      <c r="F137" s="220" t="s">
        <v>408</v>
      </c>
      <c r="G137" s="221" t="s">
        <v>231</v>
      </c>
      <c r="H137" s="222">
        <v>1</v>
      </c>
      <c r="I137" s="223"/>
      <c r="J137" s="222">
        <f>ROUND(I137*H137,1)</f>
        <v>0</v>
      </c>
      <c r="K137" s="224"/>
      <c r="L137" s="43"/>
      <c r="M137" s="225" t="s">
        <v>1</v>
      </c>
      <c r="N137" s="226" t="s">
        <v>47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409</v>
      </c>
      <c r="AT137" s="229" t="s">
        <v>133</v>
      </c>
      <c r="AU137" s="229" t="s">
        <v>37</v>
      </c>
      <c r="AY137" s="16" t="s">
        <v>131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37</v>
      </c>
      <c r="BK137" s="230">
        <f>ROUND(I137*H137,1)</f>
        <v>0</v>
      </c>
      <c r="BL137" s="16" t="s">
        <v>409</v>
      </c>
      <c r="BM137" s="229" t="s">
        <v>410</v>
      </c>
    </row>
    <row r="138" s="2" customFormat="1" ht="37.8" customHeight="1">
      <c r="A138" s="37"/>
      <c r="B138" s="38"/>
      <c r="C138" s="218" t="s">
        <v>240</v>
      </c>
      <c r="D138" s="218" t="s">
        <v>133</v>
      </c>
      <c r="E138" s="219" t="s">
        <v>411</v>
      </c>
      <c r="F138" s="220" t="s">
        <v>412</v>
      </c>
      <c r="G138" s="221" t="s">
        <v>231</v>
      </c>
      <c r="H138" s="222">
        <v>1</v>
      </c>
      <c r="I138" s="223"/>
      <c r="J138" s="222">
        <f>ROUND(I138*H138,1)</f>
        <v>0</v>
      </c>
      <c r="K138" s="224"/>
      <c r="L138" s="43"/>
      <c r="M138" s="225" t="s">
        <v>1</v>
      </c>
      <c r="N138" s="226" t="s">
        <v>47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409</v>
      </c>
      <c r="AT138" s="229" t="s">
        <v>133</v>
      </c>
      <c r="AU138" s="229" t="s">
        <v>37</v>
      </c>
      <c r="AY138" s="16" t="s">
        <v>131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37</v>
      </c>
      <c r="BK138" s="230">
        <f>ROUND(I138*H138,1)</f>
        <v>0</v>
      </c>
      <c r="BL138" s="16" t="s">
        <v>409</v>
      </c>
      <c r="BM138" s="229" t="s">
        <v>413</v>
      </c>
    </row>
    <row r="139" s="2" customFormat="1">
      <c r="A139" s="37"/>
      <c r="B139" s="38"/>
      <c r="C139" s="39"/>
      <c r="D139" s="233" t="s">
        <v>162</v>
      </c>
      <c r="E139" s="39"/>
      <c r="F139" s="253" t="s">
        <v>414</v>
      </c>
      <c r="G139" s="39"/>
      <c r="H139" s="39"/>
      <c r="I139" s="254"/>
      <c r="J139" s="39"/>
      <c r="K139" s="39"/>
      <c r="L139" s="43"/>
      <c r="M139" s="255"/>
      <c r="N139" s="256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162</v>
      </c>
      <c r="AU139" s="16" t="s">
        <v>37</v>
      </c>
    </row>
    <row r="140" s="12" customFormat="1" ht="22.8" customHeight="1">
      <c r="A140" s="12"/>
      <c r="B140" s="202"/>
      <c r="C140" s="203"/>
      <c r="D140" s="204" t="s">
        <v>81</v>
      </c>
      <c r="E140" s="216" t="s">
        <v>415</v>
      </c>
      <c r="F140" s="216" t="s">
        <v>416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SUM(P141:P142)</f>
        <v>0</v>
      </c>
      <c r="Q140" s="210"/>
      <c r="R140" s="211">
        <f>SUM(R141:R142)</f>
        <v>0</v>
      </c>
      <c r="S140" s="210"/>
      <c r="T140" s="212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157</v>
      </c>
      <c r="AT140" s="214" t="s">
        <v>81</v>
      </c>
      <c r="AU140" s="214" t="s">
        <v>37</v>
      </c>
      <c r="AY140" s="213" t="s">
        <v>131</v>
      </c>
      <c r="BK140" s="215">
        <f>SUM(BK141:BK142)</f>
        <v>0</v>
      </c>
    </row>
    <row r="141" s="2" customFormat="1" ht="16.5" customHeight="1">
      <c r="A141" s="37"/>
      <c r="B141" s="38"/>
      <c r="C141" s="218" t="s">
        <v>8</v>
      </c>
      <c r="D141" s="218" t="s">
        <v>133</v>
      </c>
      <c r="E141" s="219" t="s">
        <v>417</v>
      </c>
      <c r="F141" s="220" t="s">
        <v>418</v>
      </c>
      <c r="G141" s="221" t="s">
        <v>419</v>
      </c>
      <c r="H141" s="222">
        <v>1</v>
      </c>
      <c r="I141" s="223"/>
      <c r="J141" s="222">
        <f>ROUND(I141*H141,1)</f>
        <v>0</v>
      </c>
      <c r="K141" s="224"/>
      <c r="L141" s="43"/>
      <c r="M141" s="225" t="s">
        <v>1</v>
      </c>
      <c r="N141" s="226" t="s">
        <v>47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409</v>
      </c>
      <c r="AT141" s="229" t="s">
        <v>133</v>
      </c>
      <c r="AU141" s="229" t="s">
        <v>91</v>
      </c>
      <c r="AY141" s="16" t="s">
        <v>131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37</v>
      </c>
      <c r="BK141" s="230">
        <f>ROUND(I141*H141,1)</f>
        <v>0</v>
      </c>
      <c r="BL141" s="16" t="s">
        <v>409</v>
      </c>
      <c r="BM141" s="229" t="s">
        <v>420</v>
      </c>
    </row>
    <row r="142" s="2" customFormat="1" ht="16.5" customHeight="1">
      <c r="A142" s="37"/>
      <c r="B142" s="38"/>
      <c r="C142" s="218" t="s">
        <v>192</v>
      </c>
      <c r="D142" s="218" t="s">
        <v>133</v>
      </c>
      <c r="E142" s="219" t="s">
        <v>421</v>
      </c>
      <c r="F142" s="220" t="s">
        <v>422</v>
      </c>
      <c r="G142" s="221" t="s">
        <v>419</v>
      </c>
      <c r="H142" s="222">
        <v>1</v>
      </c>
      <c r="I142" s="223"/>
      <c r="J142" s="222">
        <f>ROUND(I142*H142,1)</f>
        <v>0</v>
      </c>
      <c r="K142" s="224"/>
      <c r="L142" s="43"/>
      <c r="M142" s="271" t="s">
        <v>1</v>
      </c>
      <c r="N142" s="272" t="s">
        <v>47</v>
      </c>
      <c r="O142" s="273"/>
      <c r="P142" s="274">
        <f>O142*H142</f>
        <v>0</v>
      </c>
      <c r="Q142" s="274">
        <v>0</v>
      </c>
      <c r="R142" s="274">
        <f>Q142*H142</f>
        <v>0</v>
      </c>
      <c r="S142" s="274">
        <v>0</v>
      </c>
      <c r="T142" s="27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409</v>
      </c>
      <c r="AT142" s="229" t="s">
        <v>133</v>
      </c>
      <c r="AU142" s="229" t="s">
        <v>91</v>
      </c>
      <c r="AY142" s="16" t="s">
        <v>131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37</v>
      </c>
      <c r="BK142" s="230">
        <f>ROUND(I142*H142,1)</f>
        <v>0</v>
      </c>
      <c r="BL142" s="16" t="s">
        <v>409</v>
      </c>
      <c r="BM142" s="229" t="s">
        <v>423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P3ECPmTaFD72HCwUttgtpjB7nNuljAe5wHdb26cPs+rUbKp0RT6x1JwnSN9YfJsqHtYb3+30UbATEQRQ1WJHlw==" hashValue="7yMq4zSdDYvOCfGvKgN7E/vpBxzZRq3bl37wL44ReHoJtGf8pa0dUeSCHFFaGSGjLOwuRBzohbC1FRXheg3l6w==" algorithmName="SHA-512" password="CC35"/>
  <autoFilter ref="C120:K14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2023-11-23T12:38:52Z</dcterms:created>
  <dcterms:modified xsi:type="dcterms:W3CDTF">2023-11-23T12:38:57Z</dcterms:modified>
</cp:coreProperties>
</file>